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5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7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8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9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10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11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2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8AllgemeineVerwaltung\05IT_TK_Datenschutz\11Homepage\2025\Upload auf HP\"/>
    </mc:Choice>
  </mc:AlternateContent>
  <xr:revisionPtr revIDLastSave="0" documentId="13_ncr:1_{5FC8E762-41A4-4B59-8DD0-3F801E23A3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leitung" sheetId="1" r:id="rId1"/>
    <sheet name="Person" sheetId="2" r:id="rId2"/>
    <sheet name="Jan" sheetId="3" r:id="rId3"/>
    <sheet name="Feb" sheetId="4" r:id="rId4"/>
    <sheet name="Mär" sheetId="5" r:id="rId5"/>
    <sheet name="Apr" sheetId="6" r:id="rId6"/>
    <sheet name="Mai" sheetId="7" r:id="rId7"/>
    <sheet name="Jun" sheetId="8" r:id="rId8"/>
    <sheet name="Jul" sheetId="9" r:id="rId9"/>
    <sheet name="Aug" sheetId="10" r:id="rId10"/>
    <sheet name="Sep" sheetId="11" r:id="rId11"/>
    <sheet name="Okt" sheetId="12" r:id="rId12"/>
    <sheet name="Nov" sheetId="13" r:id="rId13"/>
    <sheet name="Dez" sheetId="14" r:id="rId14"/>
    <sheet name="Kalender" sheetId="17" state="hidden" r:id="rId15"/>
    <sheet name="Varianten_Kombi" sheetId="15" state="hidden" r:id="rId16"/>
  </sheets>
  <definedNames>
    <definedName name="_xlnm._FilterDatabase" localSheetId="5" hidden="1">Apr!$A$8:$AC$37</definedName>
    <definedName name="_xlnm._FilterDatabase" localSheetId="9" hidden="1">Aug!$A$8:$AB$38</definedName>
    <definedName name="_xlnm._FilterDatabase" localSheetId="13" hidden="1">Dez!$A$8:$AB$38</definedName>
    <definedName name="_xlnm._FilterDatabase" localSheetId="3" hidden="1">Feb!$A$8:$AF$36</definedName>
    <definedName name="_xlnm._FilterDatabase" localSheetId="2" hidden="1">Jan!$A$8:$AC$40</definedName>
    <definedName name="_xlnm._FilterDatabase" localSheetId="8" hidden="1">Jul!$A$8:$AA$38</definedName>
    <definedName name="_xlnm._FilterDatabase" localSheetId="7" hidden="1">Jun!$A$8:$AK$37</definedName>
    <definedName name="_xlnm._FilterDatabase" localSheetId="6" hidden="1">Mai!$A$8:$AC$45</definedName>
    <definedName name="_xlnm._FilterDatabase" localSheetId="4" hidden="1">Mär!$A$8:$AC$39</definedName>
    <definedName name="_xlnm._FilterDatabase" localSheetId="12" hidden="1">Nov!$A$8:$AC$37</definedName>
    <definedName name="_xlnm._FilterDatabase" localSheetId="11" hidden="1">Okt!$A$8:$AD$38</definedName>
    <definedName name="_xlnm._FilterDatabase" localSheetId="10" hidden="1">Sep!$A$8:$AB$37</definedName>
    <definedName name="_xlnm._FilterDatabase" localSheetId="15" hidden="1">Varianten_Kombi!$B$3:$N$1123</definedName>
    <definedName name="_xlnm.Print_Area" localSheetId="5">Apr!$A$1:$P$57</definedName>
    <definedName name="_xlnm.Print_Area" localSheetId="9">Aug!$A$1:$P$58</definedName>
    <definedName name="_xlnm.Print_Area" localSheetId="13">Dez!$A$1:$P$58</definedName>
    <definedName name="_xlnm.Print_Area" localSheetId="3">Feb!$A$1:$P$58</definedName>
    <definedName name="_xlnm.Print_Area" localSheetId="2">Jan!$A$1:$P$59</definedName>
    <definedName name="_xlnm.Print_Area" localSheetId="8">Jul!$A$1:$P$58</definedName>
    <definedName name="_xlnm.Print_Area" localSheetId="7">Jun!$A$1:$P$58</definedName>
    <definedName name="_xlnm.Print_Area" localSheetId="6">Mai!$A$1:$P$57</definedName>
    <definedName name="_xlnm.Print_Area" localSheetId="4">Mär!$A$1:$P$59</definedName>
    <definedName name="_xlnm.Print_Area" localSheetId="12">Nov!$A$1:$P$58</definedName>
    <definedName name="_xlnm.Print_Area" localSheetId="11">Okt!$A$1:$P$58</definedName>
    <definedName name="_xlnm.Print_Area" localSheetId="1">Person!$A$1:$Y$64</definedName>
    <definedName name="_xlnm.Print_Area" localSheetId="10">Sep!$A$1:$P$58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0" l="1"/>
  <c r="K10" i="10"/>
  <c r="K9" i="10"/>
  <c r="O45" i="14"/>
  <c r="O45" i="13"/>
  <c r="O45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O46" i="9"/>
  <c r="O44" i="4"/>
  <c r="O45" i="5"/>
  <c r="Q39" i="5"/>
  <c r="O44" i="6"/>
  <c r="O45" i="8"/>
  <c r="D38" i="8"/>
  <c r="T27" i="9"/>
  <c r="S34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T39" i="9" s="1"/>
  <c r="Y39" i="9"/>
  <c r="X39" i="9"/>
  <c r="Z39" i="9" s="1"/>
  <c r="U39" i="9"/>
  <c r="S39" i="9"/>
  <c r="R39" i="9"/>
  <c r="K12" i="9"/>
  <c r="D39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A9" i="9"/>
  <c r="O45" i="10"/>
  <c r="S39" i="10"/>
  <c r="S32" i="10"/>
  <c r="S25" i="10"/>
  <c r="S18" i="10"/>
  <c r="S11" i="10"/>
  <c r="Y39" i="10"/>
  <c r="X39" i="10"/>
  <c r="Z39" i="10" s="1"/>
  <c r="K39" i="10" s="1"/>
  <c r="M39" i="10" s="1"/>
  <c r="Y38" i="10"/>
  <c r="X38" i="10"/>
  <c r="Y37" i="10"/>
  <c r="X37" i="10"/>
  <c r="Y36" i="10"/>
  <c r="X36" i="10"/>
  <c r="Y35" i="10"/>
  <c r="X35" i="10"/>
  <c r="Z35" i="10" s="1"/>
  <c r="K35" i="10" s="1"/>
  <c r="Y34" i="10"/>
  <c r="X34" i="10"/>
  <c r="Y33" i="10"/>
  <c r="X33" i="10"/>
  <c r="Y32" i="10"/>
  <c r="X32" i="10"/>
  <c r="Y31" i="10"/>
  <c r="X31" i="10"/>
  <c r="Z31" i="10" s="1"/>
  <c r="K31" i="10" s="1"/>
  <c r="Y30" i="10"/>
  <c r="X30" i="10"/>
  <c r="Y29" i="10"/>
  <c r="X29" i="10"/>
  <c r="Y28" i="10"/>
  <c r="X28" i="10"/>
  <c r="Y27" i="10"/>
  <c r="X27" i="10"/>
  <c r="Y26" i="10"/>
  <c r="X26" i="10"/>
  <c r="Y25" i="10"/>
  <c r="X25" i="10"/>
  <c r="Y24" i="10"/>
  <c r="X24" i="10"/>
  <c r="Y23" i="10"/>
  <c r="X23" i="10"/>
  <c r="Z23" i="10" s="1"/>
  <c r="Y22" i="10"/>
  <c r="X22" i="10"/>
  <c r="Y21" i="10"/>
  <c r="X21" i="10"/>
  <c r="Y20" i="10"/>
  <c r="X20" i="10"/>
  <c r="Y19" i="10"/>
  <c r="X19" i="10"/>
  <c r="Z19" i="10" s="1"/>
  <c r="K19" i="10" s="1"/>
  <c r="Y18" i="10"/>
  <c r="X18" i="10"/>
  <c r="Y17" i="10"/>
  <c r="X17" i="10"/>
  <c r="Y16" i="10"/>
  <c r="X16" i="10"/>
  <c r="Y15" i="10"/>
  <c r="X15" i="10"/>
  <c r="Z15" i="10" s="1"/>
  <c r="K15" i="10" s="1"/>
  <c r="Y14" i="10"/>
  <c r="X14" i="10"/>
  <c r="Y13" i="10"/>
  <c r="X13" i="10"/>
  <c r="Y12" i="10"/>
  <c r="X12" i="10"/>
  <c r="Y11" i="10"/>
  <c r="X11" i="10"/>
  <c r="Z11" i="10" s="1"/>
  <c r="K11" i="10" s="1"/>
  <c r="Y10" i="10"/>
  <c r="Z10" i="10" s="1"/>
  <c r="X10" i="10"/>
  <c r="Y9" i="10"/>
  <c r="X9" i="10"/>
  <c r="U9" i="10"/>
  <c r="D39" i="10"/>
  <c r="B39" i="10"/>
  <c r="Q39" i="10" s="1"/>
  <c r="T39" i="10" s="1"/>
  <c r="A39" i="10"/>
  <c r="B38" i="10"/>
  <c r="A38" i="10"/>
  <c r="B37" i="10"/>
  <c r="A37" i="10"/>
  <c r="B36" i="10"/>
  <c r="A36" i="10"/>
  <c r="B35" i="10"/>
  <c r="A35" i="10"/>
  <c r="B34" i="10"/>
  <c r="A34" i="10"/>
  <c r="B33" i="10"/>
  <c r="A33" i="10"/>
  <c r="B32" i="10"/>
  <c r="A32" i="10"/>
  <c r="B31" i="10"/>
  <c r="A31" i="10"/>
  <c r="B30" i="10"/>
  <c r="A30" i="10"/>
  <c r="B29" i="10"/>
  <c r="A29" i="10"/>
  <c r="B28" i="10"/>
  <c r="A28" i="10"/>
  <c r="B27" i="10"/>
  <c r="A27" i="10"/>
  <c r="B26" i="10"/>
  <c r="A26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B13" i="10"/>
  <c r="A13" i="10"/>
  <c r="B12" i="10"/>
  <c r="A12" i="10"/>
  <c r="B11" i="10"/>
  <c r="A11" i="10"/>
  <c r="B10" i="10"/>
  <c r="A10" i="10"/>
  <c r="B9" i="10"/>
  <c r="A9" i="10"/>
  <c r="O45" i="11"/>
  <c r="S35" i="11"/>
  <c r="S28" i="11"/>
  <c r="S21" i="11"/>
  <c r="S14" i="11"/>
  <c r="Y38" i="11"/>
  <c r="X38" i="11"/>
  <c r="Z38" i="11" s="1"/>
  <c r="U38" i="11"/>
  <c r="T38" i="11"/>
  <c r="S38" i="11"/>
  <c r="R38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D38" i="11"/>
  <c r="B38" i="11"/>
  <c r="A38" i="11"/>
  <c r="B37" i="11"/>
  <c r="A37" i="11"/>
  <c r="B36" i="11"/>
  <c r="A36" i="11"/>
  <c r="B35" i="11"/>
  <c r="A35" i="11"/>
  <c r="B34" i="11"/>
  <c r="A34" i="11"/>
  <c r="B33" i="11"/>
  <c r="A33" i="11"/>
  <c r="B32" i="11"/>
  <c r="A32" i="11"/>
  <c r="B31" i="11"/>
  <c r="A31" i="11"/>
  <c r="B30" i="11"/>
  <c r="A30" i="11"/>
  <c r="B29" i="11"/>
  <c r="A29" i="11"/>
  <c r="B28" i="11"/>
  <c r="A28" i="11"/>
  <c r="B27" i="11"/>
  <c r="A27" i="11"/>
  <c r="B26" i="11"/>
  <c r="A26" i="11"/>
  <c r="B25" i="11"/>
  <c r="A25" i="11"/>
  <c r="B24" i="11"/>
  <c r="A24" i="11"/>
  <c r="B23" i="11"/>
  <c r="A23" i="11"/>
  <c r="B22" i="11"/>
  <c r="A22" i="11"/>
  <c r="B21" i="11"/>
  <c r="A21" i="11"/>
  <c r="B20" i="11"/>
  <c r="A20" i="11"/>
  <c r="B19" i="11"/>
  <c r="A19" i="11"/>
  <c r="B18" i="11"/>
  <c r="A18" i="11"/>
  <c r="B17" i="11"/>
  <c r="A17" i="11"/>
  <c r="B16" i="11"/>
  <c r="A16" i="11"/>
  <c r="B15" i="11"/>
  <c r="A15" i="11"/>
  <c r="B14" i="11"/>
  <c r="A14" i="11"/>
  <c r="B13" i="11"/>
  <c r="A13" i="11"/>
  <c r="B12" i="11"/>
  <c r="A12" i="11"/>
  <c r="B11" i="11"/>
  <c r="A11" i="11"/>
  <c r="B10" i="11"/>
  <c r="A10" i="11"/>
  <c r="B9" i="11"/>
  <c r="A9" i="11"/>
  <c r="S27" i="12"/>
  <c r="X13" i="12"/>
  <c r="Y13" i="12"/>
  <c r="Z13" i="12"/>
  <c r="X14" i="12"/>
  <c r="Z14" i="12" s="1"/>
  <c r="Y14" i="12"/>
  <c r="X15" i="12"/>
  <c r="Y15" i="12"/>
  <c r="Z15" i="12"/>
  <c r="X16" i="12"/>
  <c r="Z16" i="12" s="1"/>
  <c r="Y16" i="12"/>
  <c r="X17" i="12"/>
  <c r="Y17" i="12"/>
  <c r="Z17" i="12"/>
  <c r="X18" i="12"/>
  <c r="Z18" i="12" s="1"/>
  <c r="Y18" i="12"/>
  <c r="X19" i="12"/>
  <c r="Y19" i="12"/>
  <c r="Z19" i="12"/>
  <c r="X20" i="12"/>
  <c r="Z20" i="12" s="1"/>
  <c r="Y20" i="12"/>
  <c r="X21" i="12"/>
  <c r="Z21" i="12" s="1"/>
  <c r="Y21" i="12"/>
  <c r="X22" i="12"/>
  <c r="Z22" i="12" s="1"/>
  <c r="Y22" i="12"/>
  <c r="X23" i="12"/>
  <c r="Z23" i="12" s="1"/>
  <c r="Y23" i="12"/>
  <c r="X24" i="12"/>
  <c r="Z24" i="12" s="1"/>
  <c r="Y24" i="12"/>
  <c r="X25" i="12"/>
  <c r="Z25" i="12" s="1"/>
  <c r="Y25" i="12"/>
  <c r="X26" i="12"/>
  <c r="Z26" i="12" s="1"/>
  <c r="Y26" i="12"/>
  <c r="X27" i="12"/>
  <c r="Z27" i="12" s="1"/>
  <c r="Y27" i="12"/>
  <c r="X28" i="12"/>
  <c r="Z28" i="12" s="1"/>
  <c r="Y28" i="12"/>
  <c r="X29" i="12"/>
  <c r="Z29" i="12" s="1"/>
  <c r="Y29" i="12"/>
  <c r="X30" i="12"/>
  <c r="Z30" i="12" s="1"/>
  <c r="Y30" i="12"/>
  <c r="X31" i="12"/>
  <c r="Z31" i="12" s="1"/>
  <c r="Y31" i="12"/>
  <c r="X32" i="12"/>
  <c r="Z32" i="12" s="1"/>
  <c r="Y32" i="12"/>
  <c r="X33" i="12"/>
  <c r="Z33" i="12" s="1"/>
  <c r="Y33" i="12"/>
  <c r="X34" i="12"/>
  <c r="Z34" i="12" s="1"/>
  <c r="Y34" i="12"/>
  <c r="X35" i="12"/>
  <c r="Z35" i="12" s="1"/>
  <c r="Y35" i="12"/>
  <c r="X36" i="12"/>
  <c r="Z36" i="12" s="1"/>
  <c r="Y36" i="12"/>
  <c r="X37" i="12"/>
  <c r="Z37" i="12" s="1"/>
  <c r="Y37" i="12"/>
  <c r="X38" i="12"/>
  <c r="Z38" i="12" s="1"/>
  <c r="Y38" i="12"/>
  <c r="X39" i="12"/>
  <c r="Z39" i="12" s="1"/>
  <c r="Y39" i="12"/>
  <c r="S34" i="12"/>
  <c r="S26" i="12"/>
  <c r="S20" i="12"/>
  <c r="S13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B39" i="12"/>
  <c r="A39" i="12"/>
  <c r="B38" i="12"/>
  <c r="A38" i="12"/>
  <c r="B37" i="12"/>
  <c r="A37" i="12"/>
  <c r="B36" i="12"/>
  <c r="A36" i="12"/>
  <c r="B35" i="12"/>
  <c r="A35" i="12"/>
  <c r="B34" i="12"/>
  <c r="A34" i="12"/>
  <c r="B33" i="12"/>
  <c r="A33" i="12"/>
  <c r="B32" i="12"/>
  <c r="A32" i="12"/>
  <c r="B31" i="12"/>
  <c r="A31" i="12"/>
  <c r="B30" i="12"/>
  <c r="A30" i="12"/>
  <c r="B29" i="12"/>
  <c r="A29" i="12"/>
  <c r="B28" i="12"/>
  <c r="A28" i="12"/>
  <c r="B27" i="12"/>
  <c r="A27" i="12"/>
  <c r="B26" i="12"/>
  <c r="A26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9" i="12"/>
  <c r="A9" i="12"/>
  <c r="Z38" i="13"/>
  <c r="Y38" i="13"/>
  <c r="Z37" i="13"/>
  <c r="Y37" i="13"/>
  <c r="AA37" i="13" s="1"/>
  <c r="Z36" i="13"/>
  <c r="Y36" i="13"/>
  <c r="AA36" i="13" s="1"/>
  <c r="Z35" i="13"/>
  <c r="Y35" i="13"/>
  <c r="Z34" i="13"/>
  <c r="Y34" i="13"/>
  <c r="Z33" i="13"/>
  <c r="Y33" i="13"/>
  <c r="Z32" i="13"/>
  <c r="Y32" i="13"/>
  <c r="Z31" i="13"/>
  <c r="Y31" i="13"/>
  <c r="Z30" i="13"/>
  <c r="Y30" i="13"/>
  <c r="Z29" i="13"/>
  <c r="Y29" i="13"/>
  <c r="AA29" i="13" s="1"/>
  <c r="Z28" i="13"/>
  <c r="Y28" i="13"/>
  <c r="AA28" i="13" s="1"/>
  <c r="Z27" i="13"/>
  <c r="Y27" i="13"/>
  <c r="Z26" i="13"/>
  <c r="Y26" i="13"/>
  <c r="Z25" i="13"/>
  <c r="Y25" i="13"/>
  <c r="AA25" i="13" s="1"/>
  <c r="Z24" i="13"/>
  <c r="Y24" i="13"/>
  <c r="AA24" i="13" s="1"/>
  <c r="Z23" i="13"/>
  <c r="Y23" i="13"/>
  <c r="Z22" i="13"/>
  <c r="Y22" i="13"/>
  <c r="Z21" i="13"/>
  <c r="Y21" i="13"/>
  <c r="AA21" i="13" s="1"/>
  <c r="Z20" i="13"/>
  <c r="Y20" i="13"/>
  <c r="AA20" i="13" s="1"/>
  <c r="Z19" i="13"/>
  <c r="Y19" i="13"/>
  <c r="Z18" i="13"/>
  <c r="Y18" i="13"/>
  <c r="Z17" i="13"/>
  <c r="Y17" i="13"/>
  <c r="AA17" i="13" s="1"/>
  <c r="Z16" i="13"/>
  <c r="Y16" i="13"/>
  <c r="AA16" i="13" s="1"/>
  <c r="Z15" i="13"/>
  <c r="Y15" i="13"/>
  <c r="Z14" i="13"/>
  <c r="Y14" i="13"/>
  <c r="Z13" i="13"/>
  <c r="Y13" i="13"/>
  <c r="AA13" i="13" s="1"/>
  <c r="Z12" i="13"/>
  <c r="Y12" i="13"/>
  <c r="AA12" i="13" s="1"/>
  <c r="Z11" i="13"/>
  <c r="Y11" i="13"/>
  <c r="Z10" i="13"/>
  <c r="Y10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S31" i="13"/>
  <c r="S24" i="13"/>
  <c r="S17" i="13"/>
  <c r="S10" i="13"/>
  <c r="S38" i="13"/>
  <c r="D38" i="13"/>
  <c r="B10" i="13"/>
  <c r="A10" i="13"/>
  <c r="A11" i="13"/>
  <c r="B11" i="13"/>
  <c r="A12" i="13"/>
  <c r="B12" i="13"/>
  <c r="A13" i="13"/>
  <c r="B13" i="13"/>
  <c r="A14" i="13"/>
  <c r="B14" i="13"/>
  <c r="A15" i="13"/>
  <c r="B15" i="13"/>
  <c r="A16" i="13"/>
  <c r="B16" i="13"/>
  <c r="A17" i="13"/>
  <c r="B17" i="13"/>
  <c r="A18" i="13"/>
  <c r="B18" i="13"/>
  <c r="A19" i="13"/>
  <c r="B19" i="13"/>
  <c r="A20" i="13"/>
  <c r="B20" i="13"/>
  <c r="A21" i="13"/>
  <c r="B21" i="13"/>
  <c r="A22" i="13"/>
  <c r="B22" i="13"/>
  <c r="A23" i="13"/>
  <c r="B23" i="13"/>
  <c r="A24" i="13"/>
  <c r="B24" i="13"/>
  <c r="A25" i="13"/>
  <c r="B25" i="13"/>
  <c r="A26" i="13"/>
  <c r="B26" i="13"/>
  <c r="A27" i="13"/>
  <c r="B27" i="13"/>
  <c r="A28" i="13"/>
  <c r="B28" i="13"/>
  <c r="A29" i="13"/>
  <c r="B29" i="13"/>
  <c r="A30" i="13"/>
  <c r="B30" i="13"/>
  <c r="A31" i="13"/>
  <c r="B31" i="13"/>
  <c r="A32" i="13"/>
  <c r="B32" i="13"/>
  <c r="A33" i="13"/>
  <c r="B33" i="13"/>
  <c r="A34" i="13"/>
  <c r="B34" i="13"/>
  <c r="A35" i="13"/>
  <c r="B35" i="13"/>
  <c r="A36" i="13"/>
  <c r="B36" i="13"/>
  <c r="A37" i="13"/>
  <c r="B37" i="13"/>
  <c r="A38" i="13"/>
  <c r="B38" i="13"/>
  <c r="W38" i="13" s="1"/>
  <c r="B9" i="13"/>
  <c r="A9" i="13"/>
  <c r="K38" i="14"/>
  <c r="K35" i="14"/>
  <c r="K28" i="14"/>
  <c r="K27" i="14"/>
  <c r="K26" i="14"/>
  <c r="K21" i="14"/>
  <c r="K20" i="14"/>
  <c r="K19" i="14"/>
  <c r="K18" i="14"/>
  <c r="K17" i="14"/>
  <c r="K16" i="14"/>
  <c r="K15" i="14"/>
  <c r="K14" i="14"/>
  <c r="K13" i="14"/>
  <c r="D39" i="14"/>
  <c r="Y39" i="14"/>
  <c r="X39" i="14"/>
  <c r="Y38" i="14"/>
  <c r="X38" i="14"/>
  <c r="Z38" i="14" s="1"/>
  <c r="Y37" i="14"/>
  <c r="X37" i="14"/>
  <c r="Y36" i="14"/>
  <c r="X36" i="14"/>
  <c r="Z36" i="14" s="1"/>
  <c r="K36" i="14" s="1"/>
  <c r="Y35" i="14"/>
  <c r="X35" i="14"/>
  <c r="Z35" i="14" s="1"/>
  <c r="Y34" i="14"/>
  <c r="X34" i="14"/>
  <c r="Z34" i="14" s="1"/>
  <c r="Y33" i="14"/>
  <c r="X33" i="14"/>
  <c r="Y32" i="14"/>
  <c r="X32" i="14"/>
  <c r="Z32" i="14" s="1"/>
  <c r="Y31" i="14"/>
  <c r="X31" i="14"/>
  <c r="Z31" i="14" s="1"/>
  <c r="K31" i="14" s="1"/>
  <c r="Y30" i="14"/>
  <c r="X30" i="14"/>
  <c r="Y29" i="14"/>
  <c r="X29" i="14"/>
  <c r="Y28" i="14"/>
  <c r="X28" i="14"/>
  <c r="Z28" i="14" s="1"/>
  <c r="Y27" i="14"/>
  <c r="X27" i="14"/>
  <c r="Z27" i="14" s="1"/>
  <c r="Y26" i="14"/>
  <c r="X26" i="14"/>
  <c r="Z26" i="14" s="1"/>
  <c r="Y25" i="14"/>
  <c r="X25" i="14"/>
  <c r="Y24" i="14"/>
  <c r="X24" i="14"/>
  <c r="Z24" i="14" s="1"/>
  <c r="K24" i="14" s="1"/>
  <c r="Y23" i="14"/>
  <c r="X23" i="14"/>
  <c r="Y22" i="14"/>
  <c r="X22" i="14"/>
  <c r="Z22" i="14" s="1"/>
  <c r="K22" i="14" s="1"/>
  <c r="Y21" i="14"/>
  <c r="X21" i="14"/>
  <c r="Y20" i="14"/>
  <c r="X20" i="14"/>
  <c r="Z20" i="14" s="1"/>
  <c r="Y19" i="14"/>
  <c r="X19" i="14"/>
  <c r="Z19" i="14" s="1"/>
  <c r="Y18" i="14"/>
  <c r="X18" i="14"/>
  <c r="Z18" i="14" s="1"/>
  <c r="Y17" i="14"/>
  <c r="X17" i="14"/>
  <c r="Y16" i="14"/>
  <c r="X16" i="14"/>
  <c r="Z16" i="14" s="1"/>
  <c r="Y15" i="14"/>
  <c r="X15" i="14"/>
  <c r="Z15" i="14" s="1"/>
  <c r="Y14" i="14"/>
  <c r="X14" i="14"/>
  <c r="Z14" i="14" s="1"/>
  <c r="Y13" i="14"/>
  <c r="X13" i="14"/>
  <c r="Y12" i="14"/>
  <c r="X12" i="14"/>
  <c r="Z12" i="14" s="1"/>
  <c r="Y11" i="14"/>
  <c r="X11" i="14"/>
  <c r="Z11" i="14" s="1"/>
  <c r="Y10" i="14"/>
  <c r="X10" i="14"/>
  <c r="Z10" i="14" s="1"/>
  <c r="S36" i="14"/>
  <c r="S29" i="14"/>
  <c r="S22" i="14"/>
  <c r="S15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K32" i="8"/>
  <c r="K30" i="8"/>
  <c r="K17" i="8"/>
  <c r="S37" i="8"/>
  <c r="S30" i="8"/>
  <c r="S23" i="8"/>
  <c r="S16" i="8"/>
  <c r="Y38" i="8"/>
  <c r="X38" i="8"/>
  <c r="Z38" i="8" s="1"/>
  <c r="U38" i="8"/>
  <c r="Y37" i="8"/>
  <c r="X37" i="8"/>
  <c r="Z37" i="8" s="1"/>
  <c r="K37" i="8" s="1"/>
  <c r="U37" i="8"/>
  <c r="Y36" i="8"/>
  <c r="X36" i="8"/>
  <c r="U36" i="8"/>
  <c r="Y35" i="8"/>
  <c r="X35" i="8"/>
  <c r="U35" i="8"/>
  <c r="Y34" i="8"/>
  <c r="X34" i="8"/>
  <c r="U34" i="8"/>
  <c r="Y33" i="8"/>
  <c r="X33" i="8"/>
  <c r="U33" i="8"/>
  <c r="Y32" i="8"/>
  <c r="X32" i="8"/>
  <c r="Z32" i="8" s="1"/>
  <c r="U32" i="8"/>
  <c r="Y31" i="8"/>
  <c r="X31" i="8"/>
  <c r="U31" i="8"/>
  <c r="Y30" i="8"/>
  <c r="X30" i="8"/>
  <c r="Z30" i="8" s="1"/>
  <c r="U30" i="8"/>
  <c r="Y29" i="8"/>
  <c r="X29" i="8"/>
  <c r="Z29" i="8" s="1"/>
  <c r="K29" i="8" s="1"/>
  <c r="U29" i="8"/>
  <c r="Y28" i="8"/>
  <c r="X28" i="8"/>
  <c r="U28" i="8"/>
  <c r="Y27" i="8"/>
  <c r="X27" i="8"/>
  <c r="U27" i="8"/>
  <c r="Y26" i="8"/>
  <c r="X26" i="8"/>
  <c r="U26" i="8"/>
  <c r="Y25" i="8"/>
  <c r="X25" i="8"/>
  <c r="U25" i="8"/>
  <c r="Y24" i="8"/>
  <c r="X24" i="8"/>
  <c r="Z24" i="8" s="1"/>
  <c r="K24" i="8" s="1"/>
  <c r="U24" i="8"/>
  <c r="Y23" i="8"/>
  <c r="X23" i="8"/>
  <c r="U23" i="8"/>
  <c r="Y22" i="8"/>
  <c r="X22" i="8"/>
  <c r="U22" i="8"/>
  <c r="Y21" i="8"/>
  <c r="X21" i="8"/>
  <c r="U21" i="8"/>
  <c r="Y20" i="8"/>
  <c r="Z20" i="8" s="1"/>
  <c r="K20" i="8" s="1"/>
  <c r="X20" i="8"/>
  <c r="U20" i="8"/>
  <c r="Y19" i="8"/>
  <c r="X19" i="8"/>
  <c r="U19" i="8"/>
  <c r="Y18" i="8"/>
  <c r="X18" i="8"/>
  <c r="Z18" i="8" s="1"/>
  <c r="K18" i="8" s="1"/>
  <c r="U18" i="8"/>
  <c r="Y17" i="8"/>
  <c r="X17" i="8"/>
  <c r="Z17" i="8" s="1"/>
  <c r="U17" i="8"/>
  <c r="Y16" i="8"/>
  <c r="X16" i="8"/>
  <c r="Z16" i="8" s="1"/>
  <c r="U16" i="8"/>
  <c r="Y15" i="8"/>
  <c r="X15" i="8"/>
  <c r="U15" i="8"/>
  <c r="Y14" i="8"/>
  <c r="X14" i="8"/>
  <c r="Z14" i="8" s="1"/>
  <c r="K14" i="8" s="1"/>
  <c r="U14" i="8"/>
  <c r="Y13" i="8"/>
  <c r="X13" i="8"/>
  <c r="U13" i="8"/>
  <c r="Y12" i="8"/>
  <c r="X12" i="8"/>
  <c r="U12" i="8"/>
  <c r="Y11" i="8"/>
  <c r="X11" i="8"/>
  <c r="U11" i="8"/>
  <c r="Y10" i="8"/>
  <c r="X10" i="8"/>
  <c r="Z10" i="8" s="1"/>
  <c r="K10" i="8" s="1"/>
  <c r="U10" i="8"/>
  <c r="Y9" i="8"/>
  <c r="X9" i="8"/>
  <c r="U9" i="8"/>
  <c r="Q36" i="8"/>
  <c r="Q35" i="8"/>
  <c r="Q28" i="8"/>
  <c r="Q18" i="8"/>
  <c r="Q12" i="8"/>
  <c r="Q10" i="8"/>
  <c r="S15" i="8"/>
  <c r="S14" i="8"/>
  <c r="S13" i="8"/>
  <c r="S12" i="8"/>
  <c r="S11" i="8"/>
  <c r="S10" i="8"/>
  <c r="B38" i="8"/>
  <c r="Q38" i="8" s="1"/>
  <c r="T38" i="8" s="1"/>
  <c r="A38" i="8"/>
  <c r="B37" i="8"/>
  <c r="Q37" i="8" s="1"/>
  <c r="A37" i="8"/>
  <c r="B36" i="8"/>
  <c r="A36" i="8"/>
  <c r="B35" i="8"/>
  <c r="A35" i="8"/>
  <c r="B34" i="8"/>
  <c r="Q34" i="8" s="1"/>
  <c r="A34" i="8"/>
  <c r="B33" i="8"/>
  <c r="Q33" i="8" s="1"/>
  <c r="A33" i="8"/>
  <c r="B32" i="8"/>
  <c r="Q32" i="8" s="1"/>
  <c r="A32" i="8"/>
  <c r="B31" i="8"/>
  <c r="Q31" i="8" s="1"/>
  <c r="A31" i="8"/>
  <c r="B30" i="8"/>
  <c r="Q30" i="8" s="1"/>
  <c r="A30" i="8"/>
  <c r="B29" i="8"/>
  <c r="Q29" i="8" s="1"/>
  <c r="A29" i="8"/>
  <c r="B28" i="8"/>
  <c r="A28" i="8"/>
  <c r="B27" i="8"/>
  <c r="Q27" i="8" s="1"/>
  <c r="A27" i="8"/>
  <c r="B26" i="8"/>
  <c r="Q26" i="8" s="1"/>
  <c r="A26" i="8"/>
  <c r="B25" i="8"/>
  <c r="Q25" i="8" s="1"/>
  <c r="A25" i="8"/>
  <c r="B24" i="8"/>
  <c r="Q24" i="8" s="1"/>
  <c r="A24" i="8"/>
  <c r="B23" i="8"/>
  <c r="Q23" i="8" s="1"/>
  <c r="A23" i="8"/>
  <c r="B22" i="8"/>
  <c r="Q22" i="8" s="1"/>
  <c r="A22" i="8"/>
  <c r="B21" i="8"/>
  <c r="Q21" i="8" s="1"/>
  <c r="A21" i="8"/>
  <c r="B20" i="8"/>
  <c r="Q20" i="8" s="1"/>
  <c r="A20" i="8"/>
  <c r="B19" i="8"/>
  <c r="Q19" i="8" s="1"/>
  <c r="A19" i="8"/>
  <c r="B18" i="8"/>
  <c r="A18" i="8"/>
  <c r="B17" i="8"/>
  <c r="Q17" i="8" s="1"/>
  <c r="A17" i="8"/>
  <c r="B16" i="8"/>
  <c r="Q16" i="8" s="1"/>
  <c r="A16" i="8"/>
  <c r="B15" i="8"/>
  <c r="Q15" i="8" s="1"/>
  <c r="A15" i="8"/>
  <c r="B14" i="8"/>
  <c r="Q14" i="8" s="1"/>
  <c r="A14" i="8"/>
  <c r="B13" i="8"/>
  <c r="Q13" i="8" s="1"/>
  <c r="A13" i="8"/>
  <c r="B12" i="8"/>
  <c r="A12" i="8"/>
  <c r="B11" i="8"/>
  <c r="Q11" i="8" s="1"/>
  <c r="A11" i="8"/>
  <c r="B10" i="8"/>
  <c r="A10" i="8"/>
  <c r="B9" i="8"/>
  <c r="A9" i="8"/>
  <c r="O44" i="7"/>
  <c r="K25" i="7"/>
  <c r="K17" i="7"/>
  <c r="S33" i="7"/>
  <c r="S26" i="7"/>
  <c r="S19" i="7"/>
  <c r="S12" i="7"/>
  <c r="S13" i="7"/>
  <c r="Q36" i="7"/>
  <c r="T36" i="7" s="1"/>
  <c r="Q28" i="7"/>
  <c r="T28" i="7" s="1"/>
  <c r="Q20" i="7"/>
  <c r="T20" i="7" s="1"/>
  <c r="Q12" i="7"/>
  <c r="T12" i="7" s="1"/>
  <c r="Y39" i="7"/>
  <c r="X39" i="7"/>
  <c r="Z39" i="7" s="1"/>
  <c r="K39" i="7" s="1"/>
  <c r="U39" i="7"/>
  <c r="Y38" i="7"/>
  <c r="X38" i="7"/>
  <c r="Z38" i="7" s="1"/>
  <c r="K38" i="7" s="1"/>
  <c r="U38" i="7"/>
  <c r="Y37" i="7"/>
  <c r="X37" i="7"/>
  <c r="Z37" i="7" s="1"/>
  <c r="K37" i="7" s="1"/>
  <c r="U37" i="7"/>
  <c r="Y36" i="7"/>
  <c r="X36" i="7"/>
  <c r="U36" i="7"/>
  <c r="Y35" i="7"/>
  <c r="X35" i="7"/>
  <c r="Z35" i="7" s="1"/>
  <c r="K35" i="7" s="1"/>
  <c r="U35" i="7"/>
  <c r="Y34" i="7"/>
  <c r="X34" i="7"/>
  <c r="Z34" i="7" s="1"/>
  <c r="K34" i="7" s="1"/>
  <c r="U34" i="7"/>
  <c r="Y33" i="7"/>
  <c r="X33" i="7"/>
  <c r="Z33" i="7" s="1"/>
  <c r="U33" i="7"/>
  <c r="Y32" i="7"/>
  <c r="X32" i="7"/>
  <c r="Z32" i="7" s="1"/>
  <c r="K32" i="7" s="1"/>
  <c r="U32" i="7"/>
  <c r="Y31" i="7"/>
  <c r="X31" i="7"/>
  <c r="Z31" i="7" s="1"/>
  <c r="K31" i="7" s="1"/>
  <c r="U31" i="7"/>
  <c r="Y30" i="7"/>
  <c r="X30" i="7"/>
  <c r="Z30" i="7" s="1"/>
  <c r="K30" i="7" s="1"/>
  <c r="U30" i="7"/>
  <c r="Y29" i="7"/>
  <c r="X29" i="7"/>
  <c r="Z29" i="7" s="1"/>
  <c r="K29" i="7" s="1"/>
  <c r="U29" i="7"/>
  <c r="Y28" i="7"/>
  <c r="X28" i="7"/>
  <c r="Z28" i="7" s="1"/>
  <c r="K28" i="7" s="1"/>
  <c r="U28" i="7"/>
  <c r="Y27" i="7"/>
  <c r="X27" i="7"/>
  <c r="Z27" i="7" s="1"/>
  <c r="K27" i="7" s="1"/>
  <c r="U27" i="7"/>
  <c r="Y26" i="7"/>
  <c r="X26" i="7"/>
  <c r="Z26" i="7" s="1"/>
  <c r="K26" i="7" s="1"/>
  <c r="U26" i="7"/>
  <c r="Y25" i="7"/>
  <c r="X25" i="7"/>
  <c r="Z25" i="7" s="1"/>
  <c r="U25" i="7"/>
  <c r="Y24" i="7"/>
  <c r="X24" i="7"/>
  <c r="Z24" i="7" s="1"/>
  <c r="K24" i="7" s="1"/>
  <c r="U24" i="7"/>
  <c r="Y23" i="7"/>
  <c r="X23" i="7"/>
  <c r="Z23" i="7" s="1"/>
  <c r="K23" i="7" s="1"/>
  <c r="U23" i="7"/>
  <c r="Y22" i="7"/>
  <c r="X22" i="7"/>
  <c r="Z22" i="7" s="1"/>
  <c r="U22" i="7"/>
  <c r="Y21" i="7"/>
  <c r="X21" i="7"/>
  <c r="Z21" i="7" s="1"/>
  <c r="K21" i="7" s="1"/>
  <c r="U21" i="7"/>
  <c r="Y20" i="7"/>
  <c r="X20" i="7"/>
  <c r="Z20" i="7" s="1"/>
  <c r="K20" i="7" s="1"/>
  <c r="U20" i="7"/>
  <c r="Y19" i="7"/>
  <c r="X19" i="7"/>
  <c r="Z19" i="7" s="1"/>
  <c r="K19" i="7" s="1"/>
  <c r="U19" i="7"/>
  <c r="Y18" i="7"/>
  <c r="X18" i="7"/>
  <c r="Z18" i="7" s="1"/>
  <c r="K18" i="7" s="1"/>
  <c r="U18" i="7"/>
  <c r="Y17" i="7"/>
  <c r="X17" i="7"/>
  <c r="Z17" i="7" s="1"/>
  <c r="U17" i="7"/>
  <c r="Y16" i="7"/>
  <c r="X16" i="7"/>
  <c r="Z16" i="7" s="1"/>
  <c r="K16" i="7" s="1"/>
  <c r="U16" i="7"/>
  <c r="Y15" i="7"/>
  <c r="X15" i="7"/>
  <c r="Z15" i="7" s="1"/>
  <c r="K15" i="7" s="1"/>
  <c r="U15" i="7"/>
  <c r="Y14" i="7"/>
  <c r="X14" i="7"/>
  <c r="Z14" i="7" s="1"/>
  <c r="K14" i="7" s="1"/>
  <c r="U14" i="7"/>
  <c r="Y13" i="7"/>
  <c r="X13" i="7"/>
  <c r="Z13" i="7" s="1"/>
  <c r="K13" i="7" s="1"/>
  <c r="U13" i="7"/>
  <c r="Y12" i="7"/>
  <c r="X12" i="7"/>
  <c r="Z12" i="7" s="1"/>
  <c r="K12" i="7" s="1"/>
  <c r="U12" i="7"/>
  <c r="Y11" i="7"/>
  <c r="X11" i="7"/>
  <c r="Z11" i="7" s="1"/>
  <c r="K11" i="7" s="1"/>
  <c r="U11" i="7"/>
  <c r="Y10" i="7"/>
  <c r="X10" i="7"/>
  <c r="Z10" i="7" s="1"/>
  <c r="K10" i="7" s="1"/>
  <c r="U10" i="7"/>
  <c r="D39" i="7"/>
  <c r="B39" i="7"/>
  <c r="Q39" i="7" s="1"/>
  <c r="T39" i="7" s="1"/>
  <c r="A39" i="7"/>
  <c r="B38" i="7"/>
  <c r="Q38" i="7" s="1"/>
  <c r="T38" i="7" s="1"/>
  <c r="A38" i="7"/>
  <c r="B37" i="7"/>
  <c r="Q37" i="7" s="1"/>
  <c r="T37" i="7" s="1"/>
  <c r="A37" i="7"/>
  <c r="B36" i="7"/>
  <c r="A36" i="7"/>
  <c r="B35" i="7"/>
  <c r="Q35" i="7" s="1"/>
  <c r="T35" i="7" s="1"/>
  <c r="A35" i="7"/>
  <c r="B34" i="7"/>
  <c r="Q34" i="7" s="1"/>
  <c r="T34" i="7" s="1"/>
  <c r="A34" i="7"/>
  <c r="B33" i="7"/>
  <c r="Q33" i="7" s="1"/>
  <c r="T33" i="7" s="1"/>
  <c r="A33" i="7"/>
  <c r="B32" i="7"/>
  <c r="Q32" i="7" s="1"/>
  <c r="T32" i="7" s="1"/>
  <c r="A32" i="7"/>
  <c r="B31" i="7"/>
  <c r="Q31" i="7" s="1"/>
  <c r="T31" i="7" s="1"/>
  <c r="A31" i="7"/>
  <c r="B30" i="7"/>
  <c r="Q30" i="7" s="1"/>
  <c r="T30" i="7" s="1"/>
  <c r="A30" i="7"/>
  <c r="B29" i="7"/>
  <c r="Q29" i="7" s="1"/>
  <c r="T29" i="7" s="1"/>
  <c r="A29" i="7"/>
  <c r="B28" i="7"/>
  <c r="A28" i="7"/>
  <c r="B27" i="7"/>
  <c r="Q27" i="7" s="1"/>
  <c r="T27" i="7" s="1"/>
  <c r="A27" i="7"/>
  <c r="B26" i="7"/>
  <c r="Q26" i="7" s="1"/>
  <c r="T26" i="7" s="1"/>
  <c r="A26" i="7"/>
  <c r="B25" i="7"/>
  <c r="Q25" i="7" s="1"/>
  <c r="T25" i="7" s="1"/>
  <c r="A25" i="7"/>
  <c r="B24" i="7"/>
  <c r="Q24" i="7" s="1"/>
  <c r="T24" i="7" s="1"/>
  <c r="A24" i="7"/>
  <c r="B23" i="7"/>
  <c r="Q23" i="7" s="1"/>
  <c r="T23" i="7" s="1"/>
  <c r="A23" i="7"/>
  <c r="B22" i="7"/>
  <c r="Q22" i="7" s="1"/>
  <c r="T22" i="7" s="1"/>
  <c r="A22" i="7"/>
  <c r="B21" i="7"/>
  <c r="Q21" i="7" s="1"/>
  <c r="T21" i="7" s="1"/>
  <c r="A21" i="7"/>
  <c r="B20" i="7"/>
  <c r="A20" i="7"/>
  <c r="B19" i="7"/>
  <c r="Q19" i="7" s="1"/>
  <c r="T19" i="7" s="1"/>
  <c r="A19" i="7"/>
  <c r="B18" i="7"/>
  <c r="Q18" i="7" s="1"/>
  <c r="T18" i="7" s="1"/>
  <c r="A18" i="7"/>
  <c r="B17" i="7"/>
  <c r="Q17" i="7" s="1"/>
  <c r="T17" i="7" s="1"/>
  <c r="A17" i="7"/>
  <c r="B16" i="7"/>
  <c r="Q16" i="7" s="1"/>
  <c r="T16" i="7" s="1"/>
  <c r="A16" i="7"/>
  <c r="B15" i="7"/>
  <c r="Q15" i="7" s="1"/>
  <c r="T15" i="7" s="1"/>
  <c r="A15" i="7"/>
  <c r="B14" i="7"/>
  <c r="Q14" i="7" s="1"/>
  <c r="T14" i="7" s="1"/>
  <c r="A14" i="7"/>
  <c r="B13" i="7"/>
  <c r="Q13" i="7" s="1"/>
  <c r="T13" i="7" s="1"/>
  <c r="A13" i="7"/>
  <c r="B12" i="7"/>
  <c r="A12" i="7"/>
  <c r="B11" i="7"/>
  <c r="Q11" i="7" s="1"/>
  <c r="T11" i="7" s="1"/>
  <c r="A11" i="7"/>
  <c r="B10" i="7"/>
  <c r="Q10" i="7" s="1"/>
  <c r="T10" i="7" s="1"/>
  <c r="A10" i="7"/>
  <c r="B9" i="7"/>
  <c r="A9" i="7"/>
  <c r="K34" i="6"/>
  <c r="Y38" i="6"/>
  <c r="X38" i="6"/>
  <c r="Z38" i="6" s="1"/>
  <c r="U38" i="6"/>
  <c r="Y37" i="6"/>
  <c r="X37" i="6"/>
  <c r="U37" i="6"/>
  <c r="Y36" i="6"/>
  <c r="X36" i="6"/>
  <c r="Z36" i="6" s="1"/>
  <c r="K36" i="6" s="1"/>
  <c r="U36" i="6"/>
  <c r="Y35" i="6"/>
  <c r="X35" i="6"/>
  <c r="Z35" i="6" s="1"/>
  <c r="K35" i="6" s="1"/>
  <c r="U35" i="6"/>
  <c r="Y34" i="6"/>
  <c r="X34" i="6"/>
  <c r="Z34" i="6" s="1"/>
  <c r="U34" i="6"/>
  <c r="Y33" i="6"/>
  <c r="X33" i="6"/>
  <c r="U33" i="6"/>
  <c r="Y32" i="6"/>
  <c r="X32" i="6"/>
  <c r="U32" i="6"/>
  <c r="Y31" i="6"/>
  <c r="Z31" i="6" s="1"/>
  <c r="K31" i="6" s="1"/>
  <c r="X31" i="6"/>
  <c r="U31" i="6"/>
  <c r="Y30" i="6"/>
  <c r="X30" i="6"/>
  <c r="U30" i="6"/>
  <c r="Y29" i="6"/>
  <c r="X29" i="6"/>
  <c r="Z29" i="6" s="1"/>
  <c r="K29" i="6" s="1"/>
  <c r="U29" i="6"/>
  <c r="Y28" i="6"/>
  <c r="Z28" i="6" s="1"/>
  <c r="K28" i="6" s="1"/>
  <c r="X28" i="6"/>
  <c r="U28" i="6"/>
  <c r="Y27" i="6"/>
  <c r="X27" i="6"/>
  <c r="Z27" i="6" s="1"/>
  <c r="U27" i="6"/>
  <c r="Y26" i="6"/>
  <c r="X26" i="6"/>
  <c r="U26" i="6"/>
  <c r="Y25" i="6"/>
  <c r="X25" i="6"/>
  <c r="U25" i="6"/>
  <c r="Y24" i="6"/>
  <c r="X24" i="6"/>
  <c r="Z24" i="6" s="1"/>
  <c r="K24" i="6" s="1"/>
  <c r="U24" i="6"/>
  <c r="Z23" i="6"/>
  <c r="K23" i="6" s="1"/>
  <c r="Y23" i="6"/>
  <c r="X23" i="6"/>
  <c r="U23" i="6"/>
  <c r="Y22" i="6"/>
  <c r="X22" i="6"/>
  <c r="U22" i="6"/>
  <c r="Y21" i="6"/>
  <c r="X21" i="6"/>
  <c r="U21" i="6"/>
  <c r="Y20" i="6"/>
  <c r="X20" i="6"/>
  <c r="Z20" i="6" s="1"/>
  <c r="K20" i="6" s="1"/>
  <c r="U20" i="6"/>
  <c r="Y19" i="6"/>
  <c r="X19" i="6"/>
  <c r="Z19" i="6" s="1"/>
  <c r="K19" i="6" s="1"/>
  <c r="U19" i="6"/>
  <c r="Y18" i="6"/>
  <c r="X18" i="6"/>
  <c r="Z18" i="6" s="1"/>
  <c r="K18" i="6" s="1"/>
  <c r="U18" i="6"/>
  <c r="Y17" i="6"/>
  <c r="Z17" i="6" s="1"/>
  <c r="K17" i="6" s="1"/>
  <c r="X17" i="6"/>
  <c r="U17" i="6"/>
  <c r="Y16" i="6"/>
  <c r="X16" i="6"/>
  <c r="U16" i="6"/>
  <c r="Y15" i="6"/>
  <c r="Z15" i="6" s="1"/>
  <c r="K15" i="6" s="1"/>
  <c r="X15" i="6"/>
  <c r="U15" i="6"/>
  <c r="Y14" i="6"/>
  <c r="Z14" i="6" s="1"/>
  <c r="X14" i="6"/>
  <c r="U14" i="6"/>
  <c r="Y13" i="6"/>
  <c r="X13" i="6"/>
  <c r="U13" i="6"/>
  <c r="Z12" i="6"/>
  <c r="K12" i="6" s="1"/>
  <c r="Y12" i="6"/>
  <c r="X12" i="6"/>
  <c r="U12" i="6"/>
  <c r="Y11" i="6"/>
  <c r="X11" i="6"/>
  <c r="U11" i="6"/>
  <c r="Y10" i="6"/>
  <c r="X10" i="6"/>
  <c r="U10" i="6"/>
  <c r="D38" i="6"/>
  <c r="S35" i="6"/>
  <c r="S28" i="6"/>
  <c r="S21" i="6"/>
  <c r="S14" i="6"/>
  <c r="B38" i="6"/>
  <c r="Q38" i="6" s="1"/>
  <c r="T38" i="6" s="1"/>
  <c r="A38" i="6"/>
  <c r="B37" i="6"/>
  <c r="A37" i="6"/>
  <c r="B36" i="6"/>
  <c r="A36" i="6"/>
  <c r="B35" i="6"/>
  <c r="Q35" i="6" s="1"/>
  <c r="A35" i="6"/>
  <c r="B34" i="6"/>
  <c r="Q34" i="6" s="1"/>
  <c r="A34" i="6"/>
  <c r="B33" i="6"/>
  <c r="A33" i="6"/>
  <c r="B32" i="6"/>
  <c r="A32" i="6"/>
  <c r="B31" i="6"/>
  <c r="Q31" i="6" s="1"/>
  <c r="A31" i="6"/>
  <c r="B30" i="6"/>
  <c r="Q30" i="6" s="1"/>
  <c r="A30" i="6"/>
  <c r="B29" i="6"/>
  <c r="A29" i="6"/>
  <c r="B28" i="6"/>
  <c r="A28" i="6"/>
  <c r="B27" i="6"/>
  <c r="Q27" i="6" s="1"/>
  <c r="A27" i="6"/>
  <c r="B26" i="6"/>
  <c r="Q26" i="6" s="1"/>
  <c r="A26" i="6"/>
  <c r="B25" i="6"/>
  <c r="A25" i="6"/>
  <c r="B24" i="6"/>
  <c r="A24" i="6"/>
  <c r="B23" i="6"/>
  <c r="A23" i="6"/>
  <c r="B22" i="6"/>
  <c r="Q22" i="6" s="1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Q15" i="6" s="1"/>
  <c r="A15" i="6"/>
  <c r="B14" i="6"/>
  <c r="Q14" i="6" s="1"/>
  <c r="A14" i="6"/>
  <c r="B13" i="6"/>
  <c r="A13" i="6"/>
  <c r="B12" i="6"/>
  <c r="A12" i="6"/>
  <c r="B11" i="6"/>
  <c r="A11" i="6"/>
  <c r="B10" i="6"/>
  <c r="Q10" i="6" s="1"/>
  <c r="T10" i="6" s="1"/>
  <c r="A10" i="6"/>
  <c r="B9" i="6"/>
  <c r="A9" i="6"/>
  <c r="Y39" i="5"/>
  <c r="X39" i="5"/>
  <c r="Z39" i="5" s="1"/>
  <c r="Y38" i="5"/>
  <c r="X38" i="5"/>
  <c r="Z38" i="5" s="1"/>
  <c r="Y37" i="5"/>
  <c r="X37" i="5"/>
  <c r="Z37" i="5" s="1"/>
  <c r="Y36" i="5"/>
  <c r="X36" i="5"/>
  <c r="Z36" i="5" s="1"/>
  <c r="Y35" i="5"/>
  <c r="X35" i="5"/>
  <c r="Z35" i="5" s="1"/>
  <c r="Y34" i="5"/>
  <c r="X34" i="5"/>
  <c r="Z34" i="5" s="1"/>
  <c r="Z33" i="5"/>
  <c r="Y33" i="5"/>
  <c r="X33" i="5"/>
  <c r="Y32" i="5"/>
  <c r="X32" i="5"/>
  <c r="Z32" i="5" s="1"/>
  <c r="Y31" i="5"/>
  <c r="X31" i="5"/>
  <c r="Z31" i="5" s="1"/>
  <c r="Y30" i="5"/>
  <c r="Z30" i="5" s="1"/>
  <c r="X30" i="5"/>
  <c r="Y29" i="5"/>
  <c r="X29" i="5"/>
  <c r="Z29" i="5" s="1"/>
  <c r="Y28" i="5"/>
  <c r="X28" i="5"/>
  <c r="Z28" i="5" s="1"/>
  <c r="Y27" i="5"/>
  <c r="X27" i="5"/>
  <c r="Z27" i="5" s="1"/>
  <c r="Y26" i="5"/>
  <c r="X26" i="5"/>
  <c r="Z26" i="5" s="1"/>
  <c r="Z25" i="5"/>
  <c r="Y25" i="5"/>
  <c r="X25" i="5"/>
  <c r="Y24" i="5"/>
  <c r="X24" i="5"/>
  <c r="Z24" i="5" s="1"/>
  <c r="Y23" i="5"/>
  <c r="X23" i="5"/>
  <c r="Z23" i="5" s="1"/>
  <c r="Y22" i="5"/>
  <c r="Z22" i="5" s="1"/>
  <c r="X22" i="5"/>
  <c r="Y21" i="5"/>
  <c r="X21" i="5"/>
  <c r="Z21" i="5" s="1"/>
  <c r="Y20" i="5"/>
  <c r="Z20" i="5" s="1"/>
  <c r="X20" i="5"/>
  <c r="Y19" i="5"/>
  <c r="X19" i="5"/>
  <c r="Z19" i="5" s="1"/>
  <c r="Y18" i="5"/>
  <c r="X18" i="5"/>
  <c r="Z18" i="5" s="1"/>
  <c r="Z17" i="5"/>
  <c r="Y17" i="5"/>
  <c r="X17" i="5"/>
  <c r="Y16" i="5"/>
  <c r="X16" i="5"/>
  <c r="Z16" i="5" s="1"/>
  <c r="Z15" i="5"/>
  <c r="Y15" i="5"/>
  <c r="X15" i="5"/>
  <c r="Y14" i="5"/>
  <c r="Z14" i="5" s="1"/>
  <c r="X14" i="5"/>
  <c r="Y13" i="5"/>
  <c r="X13" i="5"/>
  <c r="Z13" i="5" s="1"/>
  <c r="Y12" i="5"/>
  <c r="Z12" i="5" s="1"/>
  <c r="X12" i="5"/>
  <c r="Y11" i="5"/>
  <c r="X11" i="5"/>
  <c r="Z11" i="5" s="1"/>
  <c r="Y10" i="5"/>
  <c r="X10" i="5"/>
  <c r="Z10" i="5" s="1"/>
  <c r="U39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S39" i="5"/>
  <c r="V39" i="5" s="1"/>
  <c r="W39" i="5" s="1"/>
  <c r="L39" i="5" s="1"/>
  <c r="R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D39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O46" i="3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Y36" i="4"/>
  <c r="X36" i="4"/>
  <c r="Z36" i="4" s="1"/>
  <c r="Y35" i="4"/>
  <c r="X35" i="4"/>
  <c r="Z35" i="4" s="1"/>
  <c r="Y34" i="4"/>
  <c r="X34" i="4"/>
  <c r="Z34" i="4" s="1"/>
  <c r="Y33" i="4"/>
  <c r="X33" i="4"/>
  <c r="Z33" i="4" s="1"/>
  <c r="Y32" i="4"/>
  <c r="X32" i="4"/>
  <c r="Z32" i="4" s="1"/>
  <c r="Y31" i="4"/>
  <c r="X31" i="4"/>
  <c r="Z31" i="4" s="1"/>
  <c r="Y30" i="4"/>
  <c r="X30" i="4"/>
  <c r="Z30" i="4" s="1"/>
  <c r="Y29" i="4"/>
  <c r="X29" i="4"/>
  <c r="Z29" i="4" s="1"/>
  <c r="Y28" i="4"/>
  <c r="X28" i="4"/>
  <c r="Z28" i="4" s="1"/>
  <c r="Y27" i="4"/>
  <c r="X27" i="4"/>
  <c r="Z27" i="4" s="1"/>
  <c r="Y26" i="4"/>
  <c r="X26" i="4"/>
  <c r="Z26" i="4" s="1"/>
  <c r="Y25" i="4"/>
  <c r="X25" i="4"/>
  <c r="Z25" i="4" s="1"/>
  <c r="Y24" i="4"/>
  <c r="X24" i="4"/>
  <c r="Z24" i="4" s="1"/>
  <c r="Y23" i="4"/>
  <c r="X23" i="4"/>
  <c r="Z23" i="4" s="1"/>
  <c r="Y22" i="4"/>
  <c r="X22" i="4"/>
  <c r="Z22" i="4" s="1"/>
  <c r="Y21" i="4"/>
  <c r="X21" i="4"/>
  <c r="Z21" i="4" s="1"/>
  <c r="Y20" i="4"/>
  <c r="X20" i="4"/>
  <c r="Z20" i="4" s="1"/>
  <c r="Y19" i="4"/>
  <c r="X19" i="4"/>
  <c r="Z19" i="4" s="1"/>
  <c r="Y18" i="4"/>
  <c r="X18" i="4"/>
  <c r="Z18" i="4" s="1"/>
  <c r="Y17" i="4"/>
  <c r="X17" i="4"/>
  <c r="Z17" i="4" s="1"/>
  <c r="Y16" i="4"/>
  <c r="X16" i="4"/>
  <c r="Z16" i="4" s="1"/>
  <c r="Y15" i="4"/>
  <c r="X15" i="4"/>
  <c r="Z15" i="4" s="1"/>
  <c r="Y14" i="4"/>
  <c r="X14" i="4"/>
  <c r="Z14" i="4" s="1"/>
  <c r="Y13" i="4"/>
  <c r="X13" i="4"/>
  <c r="Z13" i="4" s="1"/>
  <c r="Y12" i="4"/>
  <c r="X12" i="4"/>
  <c r="Z12" i="4" s="1"/>
  <c r="Y11" i="4"/>
  <c r="X11" i="4"/>
  <c r="Z11" i="4" s="1"/>
  <c r="Y10" i="4"/>
  <c r="X10" i="4"/>
  <c r="Z10" i="4" s="1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D36" i="4"/>
  <c r="B36" i="4"/>
  <c r="A36" i="4"/>
  <c r="B35" i="4"/>
  <c r="A35" i="4"/>
  <c r="B34" i="4"/>
  <c r="A34" i="4"/>
  <c r="B33" i="4"/>
  <c r="A33" i="4"/>
  <c r="B32" i="4"/>
  <c r="A32" i="4"/>
  <c r="B31" i="4"/>
  <c r="A31" i="4"/>
  <c r="B30" i="4"/>
  <c r="A30" i="4"/>
  <c r="B29" i="4"/>
  <c r="A29" i="4"/>
  <c r="B28" i="4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T9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Y39" i="3"/>
  <c r="X39" i="3"/>
  <c r="Z39" i="3" s="1"/>
  <c r="U39" i="3"/>
  <c r="T39" i="3"/>
  <c r="R39" i="3"/>
  <c r="Y38" i="3"/>
  <c r="X38" i="3"/>
  <c r="Z38" i="3" s="1"/>
  <c r="U38" i="3"/>
  <c r="T38" i="3"/>
  <c r="R38" i="3"/>
  <c r="Y37" i="3"/>
  <c r="X37" i="3"/>
  <c r="Z37" i="3" s="1"/>
  <c r="U37" i="3"/>
  <c r="T37" i="3"/>
  <c r="R37" i="3"/>
  <c r="Z36" i="3"/>
  <c r="Y36" i="3"/>
  <c r="X36" i="3"/>
  <c r="U36" i="3"/>
  <c r="T36" i="3"/>
  <c r="R36" i="3"/>
  <c r="Y35" i="3"/>
  <c r="X35" i="3"/>
  <c r="Z35" i="3" s="1"/>
  <c r="U35" i="3"/>
  <c r="T35" i="3"/>
  <c r="R35" i="3"/>
  <c r="Z34" i="3"/>
  <c r="Y34" i="3"/>
  <c r="X34" i="3"/>
  <c r="U34" i="3"/>
  <c r="T34" i="3"/>
  <c r="R34" i="3"/>
  <c r="Y33" i="3"/>
  <c r="X33" i="3"/>
  <c r="Z33" i="3" s="1"/>
  <c r="U33" i="3"/>
  <c r="T33" i="3"/>
  <c r="R33" i="3"/>
  <c r="Z32" i="3"/>
  <c r="Y32" i="3"/>
  <c r="X32" i="3"/>
  <c r="U32" i="3"/>
  <c r="T32" i="3"/>
  <c r="R32" i="3"/>
  <c r="V32" i="3" s="1"/>
  <c r="W32" i="3" s="1"/>
  <c r="Y31" i="3"/>
  <c r="X31" i="3"/>
  <c r="Z31" i="3" s="1"/>
  <c r="U31" i="3"/>
  <c r="T31" i="3"/>
  <c r="R31" i="3"/>
  <c r="Z30" i="3"/>
  <c r="Y30" i="3"/>
  <c r="X30" i="3"/>
  <c r="V30" i="3"/>
  <c r="W30" i="3" s="1"/>
  <c r="U30" i="3"/>
  <c r="T30" i="3"/>
  <c r="R30" i="3"/>
  <c r="Y29" i="3"/>
  <c r="X29" i="3"/>
  <c r="Z29" i="3" s="1"/>
  <c r="U29" i="3"/>
  <c r="T29" i="3"/>
  <c r="R29" i="3"/>
  <c r="Z28" i="3"/>
  <c r="Y28" i="3"/>
  <c r="X28" i="3"/>
  <c r="U28" i="3"/>
  <c r="T28" i="3"/>
  <c r="R28" i="3"/>
  <c r="Y27" i="3"/>
  <c r="X27" i="3"/>
  <c r="Z27" i="3" s="1"/>
  <c r="U27" i="3"/>
  <c r="T27" i="3"/>
  <c r="R27" i="3"/>
  <c r="Z26" i="3"/>
  <c r="Y26" i="3"/>
  <c r="X26" i="3"/>
  <c r="U26" i="3"/>
  <c r="T26" i="3"/>
  <c r="R26" i="3"/>
  <c r="V26" i="3" s="1"/>
  <c r="W26" i="3" s="1"/>
  <c r="Y25" i="3"/>
  <c r="X25" i="3"/>
  <c r="Z25" i="3" s="1"/>
  <c r="U25" i="3"/>
  <c r="T25" i="3"/>
  <c r="R25" i="3"/>
  <c r="Z24" i="3"/>
  <c r="Y24" i="3"/>
  <c r="X24" i="3"/>
  <c r="U24" i="3"/>
  <c r="T24" i="3"/>
  <c r="R24" i="3"/>
  <c r="Y23" i="3"/>
  <c r="X23" i="3"/>
  <c r="Z23" i="3" s="1"/>
  <c r="U23" i="3"/>
  <c r="T23" i="3"/>
  <c r="R23" i="3"/>
  <c r="V23" i="3" s="1"/>
  <c r="Z22" i="3"/>
  <c r="Y22" i="3"/>
  <c r="X22" i="3"/>
  <c r="U22" i="3"/>
  <c r="T22" i="3"/>
  <c r="R22" i="3"/>
  <c r="V22" i="3" s="1"/>
  <c r="Y21" i="3"/>
  <c r="X21" i="3"/>
  <c r="Z21" i="3" s="1"/>
  <c r="U21" i="3"/>
  <c r="T21" i="3"/>
  <c r="R21" i="3"/>
  <c r="Z20" i="3"/>
  <c r="Y20" i="3"/>
  <c r="X20" i="3"/>
  <c r="U20" i="3"/>
  <c r="T20" i="3"/>
  <c r="R20" i="3"/>
  <c r="V20" i="3" s="1"/>
  <c r="Y19" i="3"/>
  <c r="X19" i="3"/>
  <c r="Z19" i="3" s="1"/>
  <c r="U19" i="3"/>
  <c r="T19" i="3"/>
  <c r="R19" i="3"/>
  <c r="V19" i="3" s="1"/>
  <c r="W19" i="3" s="1"/>
  <c r="Z18" i="3"/>
  <c r="Y18" i="3"/>
  <c r="X18" i="3"/>
  <c r="U18" i="3"/>
  <c r="T18" i="3"/>
  <c r="R18" i="3"/>
  <c r="Y17" i="3"/>
  <c r="X17" i="3"/>
  <c r="Z17" i="3" s="1"/>
  <c r="U17" i="3"/>
  <c r="T17" i="3"/>
  <c r="R17" i="3"/>
  <c r="Z16" i="3"/>
  <c r="Y16" i="3"/>
  <c r="X16" i="3"/>
  <c r="U16" i="3"/>
  <c r="T16" i="3"/>
  <c r="R16" i="3"/>
  <c r="Y15" i="3"/>
  <c r="X15" i="3"/>
  <c r="Z15" i="3" s="1"/>
  <c r="U15" i="3"/>
  <c r="T15" i="3"/>
  <c r="R15" i="3"/>
  <c r="Z14" i="3"/>
  <c r="Y14" i="3"/>
  <c r="X14" i="3"/>
  <c r="U14" i="3"/>
  <c r="T14" i="3"/>
  <c r="R14" i="3"/>
  <c r="Y13" i="3"/>
  <c r="X13" i="3"/>
  <c r="Z13" i="3" s="1"/>
  <c r="U13" i="3"/>
  <c r="T13" i="3"/>
  <c r="R13" i="3"/>
  <c r="Z12" i="3"/>
  <c r="Y12" i="3"/>
  <c r="X12" i="3"/>
  <c r="U12" i="3"/>
  <c r="T12" i="3"/>
  <c r="S12" i="3"/>
  <c r="R12" i="3"/>
  <c r="V12" i="3" s="1"/>
  <c r="W12" i="3" s="1"/>
  <c r="Y11" i="3"/>
  <c r="X11" i="3"/>
  <c r="Z11" i="3" s="1"/>
  <c r="U11" i="3"/>
  <c r="T11" i="3"/>
  <c r="S11" i="3"/>
  <c r="R11" i="3"/>
  <c r="V11" i="3" s="1"/>
  <c r="W11" i="3" s="1"/>
  <c r="Z10" i="3"/>
  <c r="Y10" i="3"/>
  <c r="X10" i="3"/>
  <c r="U10" i="3"/>
  <c r="T10" i="3"/>
  <c r="S10" i="3"/>
  <c r="R10" i="3"/>
  <c r="V10" i="3" s="1"/>
  <c r="W10" i="3" s="1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D39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D38" i="7"/>
  <c r="D37" i="7"/>
  <c r="D36" i="7"/>
  <c r="S39" i="14"/>
  <c r="R39" i="14"/>
  <c r="Q39" i="14"/>
  <c r="T39" i="14" s="1"/>
  <c r="D37" i="14"/>
  <c r="D38" i="14"/>
  <c r="S9" i="14"/>
  <c r="R38" i="13"/>
  <c r="Q38" i="13"/>
  <c r="T38" i="13" s="1"/>
  <c r="D37" i="13"/>
  <c r="U39" i="12"/>
  <c r="S39" i="12"/>
  <c r="R39" i="12"/>
  <c r="Q39" i="12"/>
  <c r="T39" i="12" s="1"/>
  <c r="Y37" i="11"/>
  <c r="X37" i="11"/>
  <c r="Z37" i="11" s="1"/>
  <c r="U37" i="11"/>
  <c r="S37" i="11"/>
  <c r="R37" i="11"/>
  <c r="T37" i="11"/>
  <c r="D37" i="11"/>
  <c r="S9" i="11"/>
  <c r="U39" i="10"/>
  <c r="R39" i="10"/>
  <c r="D38" i="10"/>
  <c r="Y38" i="9"/>
  <c r="X38" i="9"/>
  <c r="Z38" i="9" s="1"/>
  <c r="U38" i="9"/>
  <c r="S38" i="9"/>
  <c r="R38" i="9"/>
  <c r="T38" i="9"/>
  <c r="D38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S38" i="8"/>
  <c r="D36" i="8"/>
  <c r="D35" i="8"/>
  <c r="D37" i="8"/>
  <c r="R38" i="8"/>
  <c r="S39" i="7"/>
  <c r="R39" i="7"/>
  <c r="R38" i="6"/>
  <c r="S38" i="6"/>
  <c r="D37" i="6"/>
  <c r="Q36" i="6"/>
  <c r="Q24" i="6"/>
  <c r="Q23" i="6"/>
  <c r="Q20" i="6"/>
  <c r="Q19" i="6"/>
  <c r="Q16" i="6"/>
  <c r="Q12" i="6"/>
  <c r="Q32" i="6"/>
  <c r="Q18" i="6"/>
  <c r="Q28" i="6"/>
  <c r="Q25" i="6"/>
  <c r="Q17" i="6"/>
  <c r="Q13" i="6"/>
  <c r="Q11" i="6"/>
  <c r="S10" i="6"/>
  <c r="R10" i="6"/>
  <c r="Q37" i="6"/>
  <c r="Q33" i="6"/>
  <c r="Q29" i="6"/>
  <c r="Q21" i="6"/>
  <c r="D10" i="6"/>
  <c r="D9" i="6"/>
  <c r="S38" i="5"/>
  <c r="D38" i="5"/>
  <c r="S31" i="5"/>
  <c r="S24" i="5"/>
  <c r="S17" i="5"/>
  <c r="S10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D35" i="4"/>
  <c r="S36" i="4"/>
  <c r="R36" i="4"/>
  <c r="Q36" i="4"/>
  <c r="T36" i="4" s="1"/>
  <c r="D38" i="3"/>
  <c r="D37" i="3"/>
  <c r="K26" i="3"/>
  <c r="K34" i="3"/>
  <c r="Q10" i="2"/>
  <c r="V34" i="3" l="1"/>
  <c r="W34" i="3" s="1"/>
  <c r="V38" i="3"/>
  <c r="W38" i="3" s="1"/>
  <c r="V39" i="9"/>
  <c r="W39" i="9" s="1"/>
  <c r="L39" i="9" s="1"/>
  <c r="Z23" i="14"/>
  <c r="K23" i="14" s="1"/>
  <c r="M23" i="4"/>
  <c r="M33" i="7"/>
  <c r="M21" i="14"/>
  <c r="M36" i="4"/>
  <c r="M19" i="7"/>
  <c r="M30" i="4"/>
  <c r="Z30" i="14"/>
  <c r="K30" i="14" s="1"/>
  <c r="AA22" i="13"/>
  <c r="AA30" i="13"/>
  <c r="AA26" i="13"/>
  <c r="AA32" i="13"/>
  <c r="AA33" i="13"/>
  <c r="AA34" i="13"/>
  <c r="AA18" i="13"/>
  <c r="AA14" i="13"/>
  <c r="AA38" i="13"/>
  <c r="Z16" i="10"/>
  <c r="K16" i="10" s="1"/>
  <c r="Z24" i="10"/>
  <c r="K24" i="10" s="1"/>
  <c r="Z26" i="10"/>
  <c r="K26" i="10" s="1"/>
  <c r="Z30" i="10"/>
  <c r="K30" i="10" s="1"/>
  <c r="Z38" i="10"/>
  <c r="K38" i="10" s="1"/>
  <c r="Z27" i="10"/>
  <c r="K27" i="10" s="1"/>
  <c r="Z34" i="10"/>
  <c r="K34" i="10" s="1"/>
  <c r="Z32" i="10"/>
  <c r="K32" i="10" s="1"/>
  <c r="Z36" i="10"/>
  <c r="K36" i="10" s="1"/>
  <c r="Z28" i="10"/>
  <c r="K28" i="10" s="1"/>
  <c r="Z22" i="10"/>
  <c r="K22" i="10" s="1"/>
  <c r="Z20" i="10"/>
  <c r="K20" i="10" s="1"/>
  <c r="Z18" i="10"/>
  <c r="K18" i="10" s="1"/>
  <c r="Z14" i="10"/>
  <c r="K14" i="10" s="1"/>
  <c r="Z12" i="10"/>
  <c r="Z39" i="14"/>
  <c r="Z36" i="7"/>
  <c r="V36" i="4"/>
  <c r="W36" i="4" s="1"/>
  <c r="L36" i="4" s="1"/>
  <c r="AA36" i="4" s="1"/>
  <c r="AA39" i="9"/>
  <c r="K39" i="9"/>
  <c r="Z13" i="10"/>
  <c r="K13" i="10" s="1"/>
  <c r="Z17" i="10"/>
  <c r="K17" i="10" s="1"/>
  <c r="Z21" i="10"/>
  <c r="K21" i="10" s="1"/>
  <c r="Z25" i="10"/>
  <c r="K25" i="10" s="1"/>
  <c r="Z29" i="10"/>
  <c r="K29" i="10" s="1"/>
  <c r="Z33" i="10"/>
  <c r="K33" i="10" s="1"/>
  <c r="Z37" i="10"/>
  <c r="K37" i="10" s="1"/>
  <c r="V38" i="11"/>
  <c r="W38" i="11" s="1"/>
  <c r="L38" i="11" s="1"/>
  <c r="AA38" i="11" s="1"/>
  <c r="K38" i="11"/>
  <c r="AA10" i="13"/>
  <c r="AA11" i="13"/>
  <c r="AA15" i="13"/>
  <c r="AA19" i="13"/>
  <c r="AA23" i="13"/>
  <c r="AA27" i="13"/>
  <c r="AA31" i="13"/>
  <c r="AA35" i="13"/>
  <c r="K10" i="13"/>
  <c r="K38" i="13"/>
  <c r="M39" i="13" s="1"/>
  <c r="V38" i="13"/>
  <c r="Z13" i="14"/>
  <c r="Z17" i="14"/>
  <c r="Z21" i="14"/>
  <c r="Z25" i="14"/>
  <c r="K25" i="14" s="1"/>
  <c r="Z29" i="14"/>
  <c r="K29" i="14" s="1"/>
  <c r="Z33" i="14"/>
  <c r="Z37" i="14"/>
  <c r="K37" i="14" s="1"/>
  <c r="Z12" i="8"/>
  <c r="Z25" i="8"/>
  <c r="K25" i="8" s="1"/>
  <c r="Z28" i="8"/>
  <c r="K28" i="8" s="1"/>
  <c r="Z36" i="8"/>
  <c r="K36" i="8" s="1"/>
  <c r="Z13" i="8"/>
  <c r="K13" i="8" s="1"/>
  <c r="Z21" i="8"/>
  <c r="K21" i="8" s="1"/>
  <c r="Z26" i="8"/>
  <c r="Z31" i="8"/>
  <c r="K31" i="8" s="1"/>
  <c r="Z34" i="8"/>
  <c r="K34" i="8" s="1"/>
  <c r="V38" i="8"/>
  <c r="W38" i="8" s="1"/>
  <c r="L38" i="8" s="1"/>
  <c r="AA38" i="8" s="1"/>
  <c r="K38" i="8"/>
  <c r="M38" i="8" s="1"/>
  <c r="Z27" i="8"/>
  <c r="K27" i="8" s="1"/>
  <c r="Z23" i="8"/>
  <c r="K23" i="8" s="1"/>
  <c r="Z19" i="8"/>
  <c r="K19" i="8" s="1"/>
  <c r="Z15" i="8"/>
  <c r="K15" i="8" s="1"/>
  <c r="Z11" i="8"/>
  <c r="K11" i="8" s="1"/>
  <c r="Z35" i="8"/>
  <c r="K35" i="8" s="1"/>
  <c r="Z22" i="8"/>
  <c r="K22" i="8" s="1"/>
  <c r="Z33" i="8"/>
  <c r="K33" i="8" s="1"/>
  <c r="V39" i="7"/>
  <c r="W39" i="7" s="1"/>
  <c r="L39" i="7" s="1"/>
  <c r="AA39" i="7" s="1"/>
  <c r="V38" i="6"/>
  <c r="W38" i="6" s="1"/>
  <c r="L38" i="6" s="1"/>
  <c r="AA38" i="6" s="1"/>
  <c r="Z26" i="6"/>
  <c r="K26" i="6" s="1"/>
  <c r="Z33" i="6"/>
  <c r="K33" i="6" s="1"/>
  <c r="Z22" i="6"/>
  <c r="K22" i="6" s="1"/>
  <c r="K38" i="6"/>
  <c r="V10" i="6"/>
  <c r="W10" i="6" s="1"/>
  <c r="L10" i="6" s="1"/>
  <c r="AA10" i="6" s="1"/>
  <c r="Z16" i="6"/>
  <c r="K16" i="6" s="1"/>
  <c r="Z25" i="6"/>
  <c r="K25" i="6" s="1"/>
  <c r="Z30" i="6"/>
  <c r="K30" i="6" s="1"/>
  <c r="Z32" i="6"/>
  <c r="K32" i="6" s="1"/>
  <c r="Z10" i="6"/>
  <c r="K10" i="6" s="1"/>
  <c r="Z21" i="6"/>
  <c r="K21" i="6" s="1"/>
  <c r="Z37" i="6"/>
  <c r="K37" i="6" s="1"/>
  <c r="M38" i="6" s="1"/>
  <c r="Z13" i="6"/>
  <c r="Z11" i="6"/>
  <c r="AA39" i="5"/>
  <c r="K39" i="5"/>
  <c r="K11" i="4"/>
  <c r="K14" i="4"/>
  <c r="K10" i="4"/>
  <c r="V29" i="3"/>
  <c r="W29" i="3" s="1"/>
  <c r="V25" i="3"/>
  <c r="W25" i="3" s="1"/>
  <c r="V18" i="3"/>
  <c r="W18" i="3" s="1"/>
  <c r="V17" i="3"/>
  <c r="W17" i="3" s="1"/>
  <c r="V14" i="3"/>
  <c r="W14" i="3" s="1"/>
  <c r="V37" i="3"/>
  <c r="W37" i="3" s="1"/>
  <c r="V27" i="3"/>
  <c r="W27" i="3" s="1"/>
  <c r="V28" i="3"/>
  <c r="W28" i="3" s="1"/>
  <c r="V35" i="3"/>
  <c r="W35" i="3" s="1"/>
  <c r="V15" i="3"/>
  <c r="W15" i="3" s="1"/>
  <c r="V33" i="3"/>
  <c r="W33" i="3" s="1"/>
  <c r="V39" i="3"/>
  <c r="W39" i="3" s="1"/>
  <c r="L39" i="3" s="1"/>
  <c r="AA39" i="3" s="1"/>
  <c r="V13" i="3"/>
  <c r="W13" i="3" s="1"/>
  <c r="V24" i="3"/>
  <c r="V31" i="3"/>
  <c r="W31" i="3" s="1"/>
  <c r="V21" i="3"/>
  <c r="V36" i="3"/>
  <c r="W36" i="3" s="1"/>
  <c r="V16" i="3"/>
  <c r="W16" i="3" s="1"/>
  <c r="K13" i="3"/>
  <c r="K37" i="3"/>
  <c r="K25" i="3"/>
  <c r="K17" i="3"/>
  <c r="K29" i="3"/>
  <c r="K21" i="3"/>
  <c r="K33" i="3"/>
  <c r="K39" i="3"/>
  <c r="K18" i="3"/>
  <c r="K35" i="3"/>
  <c r="K27" i="3"/>
  <c r="K23" i="3"/>
  <c r="K19" i="3"/>
  <c r="K15" i="3"/>
  <c r="V39" i="14"/>
  <c r="W39" i="14" s="1"/>
  <c r="L39" i="14" s="1"/>
  <c r="V39" i="10"/>
  <c r="W39" i="10" s="1"/>
  <c r="V39" i="12"/>
  <c r="W39" i="12" s="1"/>
  <c r="V37" i="11"/>
  <c r="W37" i="11" s="1"/>
  <c r="L37" i="11" s="1"/>
  <c r="AA37" i="11" s="1"/>
  <c r="K37" i="11"/>
  <c r="V38" i="9"/>
  <c r="W38" i="9" s="1"/>
  <c r="L38" i="9" s="1"/>
  <c r="AA38" i="9" s="1"/>
  <c r="K38" i="9"/>
  <c r="K38" i="5"/>
  <c r="K12" i="4"/>
  <c r="K36" i="3"/>
  <c r="K31" i="3"/>
  <c r="K30" i="3"/>
  <c r="K22" i="3"/>
  <c r="K14" i="3"/>
  <c r="K17" i="2"/>
  <c r="K39" i="14" l="1"/>
  <c r="M28" i="14"/>
  <c r="M39" i="14"/>
  <c r="M39" i="5"/>
  <c r="M34" i="6"/>
  <c r="M36" i="8"/>
  <c r="L39" i="12"/>
  <c r="AA39" i="12" s="1"/>
  <c r="AA6" i="10"/>
  <c r="K12" i="10"/>
  <c r="L39" i="10"/>
  <c r="K13" i="4"/>
  <c r="M16" i="4" s="1"/>
  <c r="K16" i="3"/>
  <c r="M19" i="3" s="1"/>
  <c r="K28" i="3"/>
  <c r="K24" i="3"/>
  <c r="K38" i="3"/>
  <c r="M39" i="3" s="1"/>
  <c r="K32" i="3"/>
  <c r="K12" i="3"/>
  <c r="K20" i="3"/>
  <c r="H283" i="15"/>
  <c r="H423" i="15" s="1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318" i="15"/>
  <c r="H311" i="15"/>
  <c r="H304" i="15"/>
  <c r="H17" i="15"/>
  <c r="H24" i="15"/>
  <c r="H31" i="15"/>
  <c r="H38" i="15"/>
  <c r="H45" i="15"/>
  <c r="H52" i="15"/>
  <c r="H59" i="15"/>
  <c r="H66" i="15"/>
  <c r="H766" i="15" s="1"/>
  <c r="H73" i="15"/>
  <c r="H80" i="15"/>
  <c r="H87" i="15"/>
  <c r="H94" i="15"/>
  <c r="H101" i="15"/>
  <c r="H108" i="15"/>
  <c r="H115" i="15"/>
  <c r="H122" i="15"/>
  <c r="H822" i="15" s="1"/>
  <c r="H129" i="15"/>
  <c r="H136" i="15"/>
  <c r="H143" i="15"/>
  <c r="H297" i="15"/>
  <c r="H353" i="15"/>
  <c r="H360" i="15"/>
  <c r="H374" i="15"/>
  <c r="H409" i="15"/>
  <c r="H416" i="15"/>
  <c r="H290" i="15"/>
  <c r="H325" i="15"/>
  <c r="H332" i="15"/>
  <c r="H339" i="15"/>
  <c r="H346" i="15"/>
  <c r="H367" i="15"/>
  <c r="H381" i="15"/>
  <c r="H388" i="15"/>
  <c r="H395" i="15"/>
  <c r="H402" i="15"/>
  <c r="H430" i="15"/>
  <c r="H437" i="15"/>
  <c r="H444" i="15"/>
  <c r="H451" i="15"/>
  <c r="H458" i="15"/>
  <c r="H465" i="15"/>
  <c r="H472" i="15"/>
  <c r="H479" i="15"/>
  <c r="H486" i="15"/>
  <c r="H493" i="15"/>
  <c r="H500" i="15"/>
  <c r="H507" i="15"/>
  <c r="H514" i="15"/>
  <c r="H521" i="15"/>
  <c r="H528" i="15"/>
  <c r="H535" i="15"/>
  <c r="H542" i="15"/>
  <c r="H549" i="15"/>
  <c r="H556" i="15"/>
  <c r="H570" i="15"/>
  <c r="H577" i="15"/>
  <c r="H584" i="15"/>
  <c r="H591" i="15"/>
  <c r="H598" i="15"/>
  <c r="H605" i="15"/>
  <c r="H612" i="15"/>
  <c r="H619" i="15"/>
  <c r="H626" i="15"/>
  <c r="H633" i="15"/>
  <c r="H640" i="15"/>
  <c r="H647" i="15"/>
  <c r="H654" i="15"/>
  <c r="H661" i="15"/>
  <c r="H668" i="15"/>
  <c r="H675" i="15"/>
  <c r="H689" i="15"/>
  <c r="H696" i="15"/>
  <c r="H703" i="15"/>
  <c r="H710" i="15"/>
  <c r="H717" i="15"/>
  <c r="H724" i="15"/>
  <c r="H731" i="15"/>
  <c r="H738" i="15"/>
  <c r="H745" i="15"/>
  <c r="H752" i="15"/>
  <c r="H759" i="15"/>
  <c r="H773" i="15"/>
  <c r="H780" i="15"/>
  <c r="H787" i="15"/>
  <c r="H794" i="15"/>
  <c r="H801" i="15"/>
  <c r="H808" i="15"/>
  <c r="H815" i="15"/>
  <c r="H829" i="15"/>
  <c r="H836" i="15"/>
  <c r="H843" i="15"/>
  <c r="H850" i="15"/>
  <c r="H857" i="15"/>
  <c r="H864" i="15"/>
  <c r="H871" i="15"/>
  <c r="H878" i="15"/>
  <c r="H885" i="15"/>
  <c r="H892" i="15"/>
  <c r="H899" i="15"/>
  <c r="H906" i="15"/>
  <c r="H913" i="15"/>
  <c r="H920" i="15"/>
  <c r="H927" i="15"/>
  <c r="H934" i="15"/>
  <c r="H941" i="15"/>
  <c r="H948" i="15"/>
  <c r="H955" i="15"/>
  <c r="H969" i="15"/>
  <c r="H976" i="15"/>
  <c r="H983" i="15"/>
  <c r="H990" i="15"/>
  <c r="H997" i="15"/>
  <c r="H1004" i="15"/>
  <c r="H1011" i="15"/>
  <c r="H1018" i="15"/>
  <c r="H1025" i="15"/>
  <c r="H1032" i="15"/>
  <c r="H1039" i="15"/>
  <c r="H1053" i="15"/>
  <c r="H1060" i="15"/>
  <c r="H1067" i="15"/>
  <c r="H1074" i="15"/>
  <c r="H1081" i="15"/>
  <c r="H1088" i="15"/>
  <c r="H1095" i="15"/>
  <c r="H1109" i="15"/>
  <c r="H1116" i="15"/>
  <c r="H1123" i="15"/>
  <c r="S38" i="14"/>
  <c r="S37" i="14"/>
  <c r="R9" i="14"/>
  <c r="Y9" i="14"/>
  <c r="X9" i="14"/>
  <c r="U12" i="14"/>
  <c r="U11" i="14"/>
  <c r="U10" i="14"/>
  <c r="U9" i="14"/>
  <c r="S31" i="14"/>
  <c r="S30" i="14"/>
  <c r="S24" i="14"/>
  <c r="S23" i="14"/>
  <c r="S17" i="14"/>
  <c r="S16" i="14"/>
  <c r="S11" i="14"/>
  <c r="S10" i="14"/>
  <c r="D36" i="14"/>
  <c r="K11" i="13"/>
  <c r="S33" i="13"/>
  <c r="S32" i="13"/>
  <c r="S26" i="13"/>
  <c r="S25" i="13"/>
  <c r="S19" i="13"/>
  <c r="S18" i="13"/>
  <c r="S12" i="13"/>
  <c r="S11" i="13"/>
  <c r="D36" i="13"/>
  <c r="D35" i="13"/>
  <c r="U38" i="12"/>
  <c r="U37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Y12" i="12"/>
  <c r="X12" i="12"/>
  <c r="Y11" i="12"/>
  <c r="X11" i="12"/>
  <c r="Z11" i="12" s="1"/>
  <c r="Y10" i="12"/>
  <c r="X10" i="12"/>
  <c r="S38" i="12"/>
  <c r="S37" i="12"/>
  <c r="S36" i="12"/>
  <c r="S35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S33" i="12"/>
  <c r="S32" i="12"/>
  <c r="S31" i="12"/>
  <c r="S30" i="12"/>
  <c r="S29" i="12"/>
  <c r="S28" i="12"/>
  <c r="S25" i="12"/>
  <c r="S24" i="12"/>
  <c r="S23" i="12"/>
  <c r="S22" i="12"/>
  <c r="S21" i="12"/>
  <c r="S19" i="12"/>
  <c r="S18" i="12"/>
  <c r="S17" i="12"/>
  <c r="S16" i="12"/>
  <c r="S15" i="12"/>
  <c r="S14" i="12"/>
  <c r="S12" i="12"/>
  <c r="S11" i="12"/>
  <c r="S10" i="12"/>
  <c r="S9" i="12"/>
  <c r="Y36" i="11"/>
  <c r="X36" i="11"/>
  <c r="U36" i="11"/>
  <c r="Y35" i="11"/>
  <c r="X35" i="11"/>
  <c r="U35" i="11"/>
  <c r="Y34" i="11"/>
  <c r="X34" i="11"/>
  <c r="Z34" i="11" s="1"/>
  <c r="K34" i="11" s="1"/>
  <c r="U34" i="11"/>
  <c r="Y33" i="11"/>
  <c r="X33" i="11"/>
  <c r="U33" i="11"/>
  <c r="Y32" i="11"/>
  <c r="X32" i="11"/>
  <c r="U32" i="11"/>
  <c r="Y31" i="11"/>
  <c r="X31" i="11"/>
  <c r="U31" i="11"/>
  <c r="Y30" i="11"/>
  <c r="X30" i="11"/>
  <c r="U30" i="11"/>
  <c r="Y29" i="11"/>
  <c r="X29" i="11"/>
  <c r="U29" i="11"/>
  <c r="Y28" i="11"/>
  <c r="X28" i="11"/>
  <c r="U28" i="11"/>
  <c r="Y27" i="11"/>
  <c r="X27" i="11"/>
  <c r="U27" i="11"/>
  <c r="Y26" i="11"/>
  <c r="X26" i="11"/>
  <c r="U26" i="11"/>
  <c r="Y25" i="11"/>
  <c r="X25" i="11"/>
  <c r="U25" i="11"/>
  <c r="Y24" i="11"/>
  <c r="X24" i="11"/>
  <c r="U24" i="11"/>
  <c r="Y23" i="11"/>
  <c r="X23" i="11"/>
  <c r="U23" i="11"/>
  <c r="Y22" i="11"/>
  <c r="X22" i="11"/>
  <c r="U22" i="11"/>
  <c r="Y21" i="11"/>
  <c r="X21" i="11"/>
  <c r="U21" i="11"/>
  <c r="Y20" i="11"/>
  <c r="X20" i="11"/>
  <c r="U20" i="11"/>
  <c r="Y19" i="11"/>
  <c r="X19" i="11"/>
  <c r="U19" i="11"/>
  <c r="Y18" i="11"/>
  <c r="X18" i="11"/>
  <c r="Z18" i="11" s="1"/>
  <c r="K18" i="11" s="1"/>
  <c r="U18" i="11"/>
  <c r="Y17" i="11"/>
  <c r="X17" i="11"/>
  <c r="U17" i="11"/>
  <c r="Y16" i="11"/>
  <c r="X16" i="11"/>
  <c r="U16" i="11"/>
  <c r="Y15" i="11"/>
  <c r="X15" i="11"/>
  <c r="U15" i="11"/>
  <c r="Y14" i="11"/>
  <c r="X14" i="11"/>
  <c r="U14" i="11"/>
  <c r="Y13" i="11"/>
  <c r="X13" i="11"/>
  <c r="U13" i="11"/>
  <c r="Y12" i="11"/>
  <c r="X12" i="11"/>
  <c r="U12" i="11"/>
  <c r="Y11" i="11"/>
  <c r="X11" i="11"/>
  <c r="U11" i="11"/>
  <c r="Y10" i="11"/>
  <c r="X10" i="11"/>
  <c r="Z10" i="11" s="1"/>
  <c r="K10" i="11" s="1"/>
  <c r="U10" i="11"/>
  <c r="U9" i="11"/>
  <c r="Y9" i="11"/>
  <c r="X9" i="11"/>
  <c r="S36" i="11"/>
  <c r="D36" i="11"/>
  <c r="D35" i="11"/>
  <c r="S30" i="11"/>
  <c r="S29" i="11"/>
  <c r="S23" i="11"/>
  <c r="S22" i="11"/>
  <c r="S16" i="11"/>
  <c r="S15" i="11"/>
  <c r="S11" i="11"/>
  <c r="S10" i="11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S34" i="10"/>
  <c r="S33" i="10"/>
  <c r="S27" i="10"/>
  <c r="S26" i="10"/>
  <c r="S20" i="10"/>
  <c r="S19" i="10"/>
  <c r="S13" i="10"/>
  <c r="S12" i="10"/>
  <c r="D37" i="10"/>
  <c r="D36" i="10"/>
  <c r="Y37" i="9"/>
  <c r="X37" i="9"/>
  <c r="Y36" i="9"/>
  <c r="X36" i="9"/>
  <c r="Y35" i="9"/>
  <c r="X35" i="9"/>
  <c r="Y34" i="9"/>
  <c r="X34" i="9"/>
  <c r="Z34" i="9" s="1"/>
  <c r="Y33" i="9"/>
  <c r="X33" i="9"/>
  <c r="Z33" i="9" s="1"/>
  <c r="Y32" i="9"/>
  <c r="X32" i="9"/>
  <c r="Y31" i="9"/>
  <c r="X31" i="9"/>
  <c r="Y30" i="9"/>
  <c r="X30" i="9"/>
  <c r="Z30" i="9" s="1"/>
  <c r="Y29" i="9"/>
  <c r="X29" i="9"/>
  <c r="Z29" i="9" s="1"/>
  <c r="Y28" i="9"/>
  <c r="X28" i="9"/>
  <c r="Y27" i="9"/>
  <c r="X27" i="9"/>
  <c r="Y26" i="9"/>
  <c r="X26" i="9"/>
  <c r="Z26" i="9" s="1"/>
  <c r="Y25" i="9"/>
  <c r="X25" i="9"/>
  <c r="Z25" i="9" s="1"/>
  <c r="Y24" i="9"/>
  <c r="X24" i="9"/>
  <c r="Y23" i="9"/>
  <c r="X23" i="9"/>
  <c r="Y22" i="9"/>
  <c r="X22" i="9"/>
  <c r="Z22" i="9" s="1"/>
  <c r="Y21" i="9"/>
  <c r="X21" i="9"/>
  <c r="Z21" i="9" s="1"/>
  <c r="Y20" i="9"/>
  <c r="X20" i="9"/>
  <c r="Y19" i="9"/>
  <c r="X19" i="9"/>
  <c r="Y18" i="9"/>
  <c r="X18" i="9"/>
  <c r="Z18" i="9" s="1"/>
  <c r="Y17" i="9"/>
  <c r="X17" i="9"/>
  <c r="Z17" i="9" s="1"/>
  <c r="Y16" i="9"/>
  <c r="X16" i="9"/>
  <c r="Y15" i="9"/>
  <c r="X15" i="9"/>
  <c r="Y14" i="9"/>
  <c r="X14" i="9"/>
  <c r="Z14" i="9" s="1"/>
  <c r="Y13" i="9"/>
  <c r="X13" i="9"/>
  <c r="Z13" i="9" s="1"/>
  <c r="Y12" i="9"/>
  <c r="X12" i="9"/>
  <c r="Y11" i="9"/>
  <c r="X11" i="9"/>
  <c r="Z11" i="9" s="1"/>
  <c r="Y10" i="9"/>
  <c r="X10" i="9"/>
  <c r="Z10" i="9" s="1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S36" i="9"/>
  <c r="S35" i="9"/>
  <c r="S29" i="9"/>
  <c r="S28" i="9"/>
  <c r="S22" i="9"/>
  <c r="S21" i="9"/>
  <c r="S15" i="9"/>
  <c r="S14" i="9"/>
  <c r="S13" i="9"/>
  <c r="S12" i="9"/>
  <c r="S11" i="9"/>
  <c r="D37" i="9"/>
  <c r="D36" i="9"/>
  <c r="S32" i="8"/>
  <c r="S31" i="8"/>
  <c r="S25" i="8"/>
  <c r="S24" i="8"/>
  <c r="S18" i="8"/>
  <c r="S17" i="8"/>
  <c r="S35" i="7"/>
  <c r="S34" i="7"/>
  <c r="S28" i="7"/>
  <c r="S27" i="7"/>
  <c r="S21" i="7"/>
  <c r="S20" i="7"/>
  <c r="S14" i="7"/>
  <c r="M33" i="3" l="1"/>
  <c r="M26" i="3"/>
  <c r="N39" i="10"/>
  <c r="AA39" i="10"/>
  <c r="Z12" i="9"/>
  <c r="Z16" i="9"/>
  <c r="Z20" i="9"/>
  <c r="Z24" i="9"/>
  <c r="Z28" i="9"/>
  <c r="Z32" i="9"/>
  <c r="Z36" i="9"/>
  <c r="M11" i="10"/>
  <c r="Z22" i="11"/>
  <c r="K22" i="11" s="1"/>
  <c r="Z30" i="11"/>
  <c r="K30" i="11" s="1"/>
  <c r="Z12" i="11"/>
  <c r="K12" i="11" s="1"/>
  <c r="Z25" i="11"/>
  <c r="K25" i="11" s="1"/>
  <c r="Z31" i="11"/>
  <c r="K31" i="11" s="1"/>
  <c r="Z24" i="11"/>
  <c r="K24" i="11" s="1"/>
  <c r="Z32" i="11"/>
  <c r="K32" i="11" s="1"/>
  <c r="Z12" i="12"/>
  <c r="K12" i="12" s="1"/>
  <c r="Z10" i="12"/>
  <c r="K10" i="12" s="1"/>
  <c r="K27" i="13"/>
  <c r="K26" i="13"/>
  <c r="K34" i="13"/>
  <c r="K31" i="13"/>
  <c r="K21" i="13"/>
  <c r="K32" i="13"/>
  <c r="K23" i="13"/>
  <c r="K12" i="13"/>
  <c r="K16" i="13"/>
  <c r="K25" i="13"/>
  <c r="K29" i="13"/>
  <c r="K15" i="13"/>
  <c r="K14" i="13"/>
  <c r="K18" i="13"/>
  <c r="K33" i="13"/>
  <c r="K37" i="13"/>
  <c r="K11" i="14"/>
  <c r="K20" i="13"/>
  <c r="K24" i="13"/>
  <c r="K13" i="13"/>
  <c r="K17" i="13"/>
  <c r="K28" i="13"/>
  <c r="K35" i="13"/>
  <c r="K22" i="13"/>
  <c r="K36" i="13"/>
  <c r="K19" i="13"/>
  <c r="K30" i="13"/>
  <c r="Z26" i="11"/>
  <c r="K26" i="11" s="1"/>
  <c r="Z29" i="11"/>
  <c r="K29" i="11" s="1"/>
  <c r="Z19" i="11"/>
  <c r="K19" i="11" s="1"/>
  <c r="Z35" i="11"/>
  <c r="K35" i="11" s="1"/>
  <c r="Z13" i="11"/>
  <c r="K13" i="11" s="1"/>
  <c r="Z36" i="11"/>
  <c r="K36" i="11" s="1"/>
  <c r="M38" i="11" s="1"/>
  <c r="Z37" i="9"/>
  <c r="Z15" i="9"/>
  <c r="Z19" i="9"/>
  <c r="K19" i="9" s="1"/>
  <c r="Z23" i="9"/>
  <c r="Z27" i="9"/>
  <c r="K27" i="9" s="1"/>
  <c r="Z31" i="9"/>
  <c r="Z35" i="9"/>
  <c r="H563" i="15"/>
  <c r="H682" i="15"/>
  <c r="H962" i="15"/>
  <c r="H1102" i="15"/>
  <c r="H1046" i="15"/>
  <c r="Z9" i="14"/>
  <c r="K9" i="14" s="1"/>
  <c r="K10" i="14"/>
  <c r="K12" i="14"/>
  <c r="Z33" i="11"/>
  <c r="K33" i="11" s="1"/>
  <c r="Z11" i="11"/>
  <c r="K11" i="11" s="1"/>
  <c r="Z20" i="11"/>
  <c r="K20" i="11" s="1"/>
  <c r="Z16" i="11"/>
  <c r="K16" i="11" s="1"/>
  <c r="Z27" i="11"/>
  <c r="K27" i="11" s="1"/>
  <c r="Z14" i="11"/>
  <c r="K14" i="11" s="1"/>
  <c r="Z23" i="11"/>
  <c r="K23" i="11" s="1"/>
  <c r="Z21" i="11"/>
  <c r="K21" i="11" s="1"/>
  <c r="Z15" i="11"/>
  <c r="K15" i="11" s="1"/>
  <c r="Z17" i="11"/>
  <c r="K17" i="11" s="1"/>
  <c r="Z28" i="11"/>
  <c r="K28" i="11" s="1"/>
  <c r="Z9" i="11"/>
  <c r="K9" i="11" s="1"/>
  <c r="K26" i="9"/>
  <c r="K34" i="9"/>
  <c r="K10" i="9"/>
  <c r="K20" i="9"/>
  <c r="K33" i="9"/>
  <c r="K13" i="9"/>
  <c r="Z9" i="8"/>
  <c r="K9" i="8" s="1"/>
  <c r="M37" i="10" l="1"/>
  <c r="M25" i="10"/>
  <c r="M32" i="10"/>
  <c r="M18" i="10"/>
  <c r="M35" i="11"/>
  <c r="M28" i="11"/>
  <c r="M14" i="11"/>
  <c r="M21" i="11"/>
  <c r="M39" i="12"/>
  <c r="M37" i="13"/>
  <c r="M14" i="14"/>
  <c r="K11" i="9"/>
  <c r="K44" i="10" l="1"/>
  <c r="K44" i="11"/>
  <c r="R15" i="6"/>
  <c r="R16" i="6"/>
  <c r="R17" i="6"/>
  <c r="R18" i="6"/>
  <c r="R19" i="6"/>
  <c r="R20" i="6"/>
  <c r="R21" i="6"/>
  <c r="S37" i="6"/>
  <c r="S36" i="6"/>
  <c r="S30" i="6"/>
  <c r="S29" i="6"/>
  <c r="S27" i="6"/>
  <c r="S26" i="6"/>
  <c r="S25" i="6"/>
  <c r="S24" i="6"/>
  <c r="S23" i="6"/>
  <c r="S22" i="6"/>
  <c r="S20" i="6"/>
  <c r="S19" i="6"/>
  <c r="S18" i="6"/>
  <c r="S17" i="6"/>
  <c r="S16" i="6"/>
  <c r="S15" i="6"/>
  <c r="D36" i="6"/>
  <c r="D35" i="6"/>
  <c r="Y9" i="6"/>
  <c r="X9" i="6"/>
  <c r="S13" i="6"/>
  <c r="S12" i="6"/>
  <c r="S11" i="6"/>
  <c r="U9" i="6"/>
  <c r="Y9" i="5"/>
  <c r="K33" i="5"/>
  <c r="K32" i="5"/>
  <c r="K25" i="5"/>
  <c r="K24" i="5"/>
  <c r="K17" i="5"/>
  <c r="K16" i="5"/>
  <c r="X9" i="5"/>
  <c r="S33" i="5"/>
  <c r="S32" i="5"/>
  <c r="S26" i="5"/>
  <c r="S25" i="5"/>
  <c r="S19" i="5"/>
  <c r="S18" i="5"/>
  <c r="S12" i="5"/>
  <c r="S11" i="5"/>
  <c r="S35" i="4"/>
  <c r="S34" i="4"/>
  <c r="S33" i="4"/>
  <c r="S32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Y9" i="4"/>
  <c r="X9" i="4"/>
  <c r="U9" i="4"/>
  <c r="R11" i="4"/>
  <c r="R10" i="4"/>
  <c r="U9" i="3"/>
  <c r="K22" i="5" l="1"/>
  <c r="K27" i="5"/>
  <c r="K19" i="5"/>
  <c r="K29" i="5"/>
  <c r="K15" i="5"/>
  <c r="Z9" i="5"/>
  <c r="K9" i="5" s="1"/>
  <c r="O9" i="5" s="1"/>
  <c r="K23" i="5"/>
  <c r="K31" i="5"/>
  <c r="K36" i="5"/>
  <c r="Z9" i="4"/>
  <c r="K9" i="4" s="1"/>
  <c r="K30" i="5"/>
  <c r="K34" i="5"/>
  <c r="K28" i="5"/>
  <c r="K26" i="5"/>
  <c r="K20" i="5"/>
  <c r="K21" i="5"/>
  <c r="Z9" i="6"/>
  <c r="K9" i="6" s="1"/>
  <c r="S9" i="3"/>
  <c r="R9" i="3"/>
  <c r="T37" i="6"/>
  <c r="D37" i="5"/>
  <c r="D36" i="5"/>
  <c r="D34" i="4"/>
  <c r="D33" i="4"/>
  <c r="Q33" i="4"/>
  <c r="T33" i="4" s="1"/>
  <c r="V33" i="4" s="1"/>
  <c r="Q32" i="4"/>
  <c r="T32" i="4" s="1"/>
  <c r="V32" i="4" s="1"/>
  <c r="Q31" i="4"/>
  <c r="T31" i="4" s="1"/>
  <c r="V31" i="4" s="1"/>
  <c r="Q30" i="4"/>
  <c r="T30" i="4" s="1"/>
  <c r="V30" i="4" s="1"/>
  <c r="Q29" i="4"/>
  <c r="T29" i="4" s="1"/>
  <c r="V29" i="4" s="1"/>
  <c r="Q25" i="4"/>
  <c r="T25" i="4" s="1"/>
  <c r="V25" i="4" s="1"/>
  <c r="Q23" i="4"/>
  <c r="T23" i="4" s="1"/>
  <c r="V23" i="4" s="1"/>
  <c r="Q22" i="4"/>
  <c r="T22" i="4" s="1"/>
  <c r="V22" i="4" s="1"/>
  <c r="Q21" i="4"/>
  <c r="T21" i="4" s="1"/>
  <c r="V21" i="4" s="1"/>
  <c r="Q17" i="4"/>
  <c r="T17" i="4" s="1"/>
  <c r="V17" i="4" s="1"/>
  <c r="Q16" i="4"/>
  <c r="T16" i="4" s="1"/>
  <c r="V16" i="4" s="1"/>
  <c r="Q15" i="4"/>
  <c r="T15" i="4" s="1"/>
  <c r="V15" i="4" s="1"/>
  <c r="Q14" i="4"/>
  <c r="T14" i="4" s="1"/>
  <c r="V14" i="4" s="1"/>
  <c r="Q13" i="4"/>
  <c r="T13" i="4" s="1"/>
  <c r="V13" i="4" s="1"/>
  <c r="D36" i="3"/>
  <c r="U9" i="13"/>
  <c r="U9" i="12"/>
  <c r="U9" i="9"/>
  <c r="U9" i="7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H989" i="15"/>
  <c r="H996" i="15"/>
  <c r="H1003" i="15"/>
  <c r="H1010" i="15"/>
  <c r="H1017" i="15"/>
  <c r="H1024" i="15"/>
  <c r="H1031" i="15"/>
  <c r="H1038" i="15"/>
  <c r="H1045" i="15"/>
  <c r="H1052" i="15"/>
  <c r="H1059" i="15"/>
  <c r="H1066" i="15"/>
  <c r="H1073" i="15"/>
  <c r="H1080" i="15"/>
  <c r="H1087" i="15"/>
  <c r="H1094" i="15"/>
  <c r="H1101" i="15"/>
  <c r="H1108" i="15"/>
  <c r="H1115" i="15"/>
  <c r="H1122" i="15"/>
  <c r="H856" i="15"/>
  <c r="H863" i="15"/>
  <c r="H870" i="15"/>
  <c r="H877" i="15"/>
  <c r="H884" i="15"/>
  <c r="H891" i="15"/>
  <c r="H898" i="15"/>
  <c r="H905" i="15"/>
  <c r="H912" i="15"/>
  <c r="H919" i="15"/>
  <c r="H926" i="15"/>
  <c r="H933" i="15"/>
  <c r="H940" i="15"/>
  <c r="H947" i="15"/>
  <c r="H954" i="15"/>
  <c r="H961" i="15"/>
  <c r="H968" i="15"/>
  <c r="H975" i="15"/>
  <c r="H982" i="15"/>
  <c r="H716" i="15"/>
  <c r="H723" i="15"/>
  <c r="H730" i="15"/>
  <c r="H737" i="15"/>
  <c r="H744" i="15"/>
  <c r="H751" i="15"/>
  <c r="H758" i="15"/>
  <c r="H765" i="15"/>
  <c r="H772" i="15"/>
  <c r="H779" i="15"/>
  <c r="H786" i="15"/>
  <c r="H793" i="15"/>
  <c r="H800" i="15"/>
  <c r="H807" i="15"/>
  <c r="H814" i="15"/>
  <c r="H821" i="15"/>
  <c r="H828" i="15"/>
  <c r="H835" i="15"/>
  <c r="H842" i="15"/>
  <c r="H576" i="15"/>
  <c r="H583" i="15"/>
  <c r="H590" i="15"/>
  <c r="H597" i="15"/>
  <c r="H604" i="15"/>
  <c r="H611" i="15"/>
  <c r="H618" i="15"/>
  <c r="H625" i="15"/>
  <c r="H629" i="15"/>
  <c r="H632" i="15"/>
  <c r="H639" i="15"/>
  <c r="H646" i="15"/>
  <c r="H653" i="15"/>
  <c r="H660" i="15"/>
  <c r="H667" i="15"/>
  <c r="H674" i="15"/>
  <c r="H681" i="15"/>
  <c r="H688" i="15"/>
  <c r="H695" i="15"/>
  <c r="H702" i="15"/>
  <c r="G984" i="15"/>
  <c r="G985" i="15"/>
  <c r="G986" i="15"/>
  <c r="G987" i="15"/>
  <c r="G988" i="15"/>
  <c r="G989" i="15"/>
  <c r="G990" i="15"/>
  <c r="G991" i="15"/>
  <c r="G992" i="15"/>
  <c r="G993" i="15"/>
  <c r="G994" i="15"/>
  <c r="G995" i="15"/>
  <c r="G996" i="15"/>
  <c r="G997" i="15"/>
  <c r="G998" i="15"/>
  <c r="G999" i="15"/>
  <c r="G1000" i="15"/>
  <c r="G1001" i="15"/>
  <c r="G1002" i="15"/>
  <c r="G1003" i="15"/>
  <c r="G1004" i="15"/>
  <c r="G1005" i="15"/>
  <c r="G1006" i="15"/>
  <c r="G1007" i="15"/>
  <c r="G1008" i="15"/>
  <c r="G1009" i="15"/>
  <c r="G1010" i="15"/>
  <c r="G1011" i="15"/>
  <c r="G1012" i="15"/>
  <c r="G1013" i="15"/>
  <c r="G1014" i="15"/>
  <c r="G1015" i="15"/>
  <c r="G1016" i="15"/>
  <c r="G1017" i="15"/>
  <c r="G1018" i="15"/>
  <c r="G1019" i="15"/>
  <c r="G1020" i="15"/>
  <c r="G1021" i="15"/>
  <c r="G1022" i="15"/>
  <c r="G1023" i="15"/>
  <c r="G1024" i="15"/>
  <c r="G1025" i="15"/>
  <c r="G1026" i="15"/>
  <c r="G1027" i="15"/>
  <c r="G1028" i="15"/>
  <c r="G1029" i="15"/>
  <c r="G1030" i="15"/>
  <c r="G1031" i="15"/>
  <c r="G1032" i="15"/>
  <c r="G1033" i="15"/>
  <c r="G1034" i="15"/>
  <c r="G1035" i="15"/>
  <c r="G1036" i="15"/>
  <c r="G1037" i="15"/>
  <c r="G1038" i="15"/>
  <c r="G1039" i="15"/>
  <c r="G1040" i="15"/>
  <c r="G1041" i="15"/>
  <c r="G1042" i="15"/>
  <c r="G1043" i="15"/>
  <c r="G1044" i="15"/>
  <c r="G1045" i="15"/>
  <c r="G1046" i="15"/>
  <c r="G1047" i="15"/>
  <c r="G1048" i="15"/>
  <c r="G1049" i="15"/>
  <c r="G1050" i="15"/>
  <c r="G1051" i="15"/>
  <c r="G1052" i="15"/>
  <c r="G1053" i="15"/>
  <c r="G1054" i="15"/>
  <c r="G1055" i="15"/>
  <c r="G1056" i="15"/>
  <c r="G1057" i="15"/>
  <c r="G1058" i="15"/>
  <c r="G1059" i="15"/>
  <c r="G1060" i="15"/>
  <c r="G1061" i="15"/>
  <c r="G1062" i="15"/>
  <c r="G1063" i="15"/>
  <c r="G1064" i="15"/>
  <c r="G1065" i="15"/>
  <c r="G1066" i="15"/>
  <c r="G1067" i="15"/>
  <c r="G1068" i="15"/>
  <c r="G1069" i="15"/>
  <c r="G1070" i="15"/>
  <c r="G1071" i="15"/>
  <c r="G1072" i="15"/>
  <c r="G1073" i="15"/>
  <c r="G1074" i="15"/>
  <c r="G1075" i="15"/>
  <c r="G1076" i="15"/>
  <c r="G1077" i="15"/>
  <c r="G1078" i="15"/>
  <c r="G1079" i="15"/>
  <c r="G1080" i="15"/>
  <c r="G1081" i="15"/>
  <c r="G1082" i="15"/>
  <c r="G1083" i="15"/>
  <c r="G1084" i="15"/>
  <c r="G1085" i="15"/>
  <c r="G1086" i="15"/>
  <c r="G1087" i="15"/>
  <c r="G1088" i="15"/>
  <c r="G1089" i="15"/>
  <c r="G1090" i="15"/>
  <c r="G1091" i="15"/>
  <c r="G1092" i="15"/>
  <c r="G1093" i="15"/>
  <c r="G1094" i="15"/>
  <c r="G1095" i="15"/>
  <c r="G1096" i="15"/>
  <c r="G1097" i="15"/>
  <c r="G1098" i="15"/>
  <c r="G1099" i="15"/>
  <c r="G1100" i="15"/>
  <c r="G1101" i="15"/>
  <c r="G1102" i="15"/>
  <c r="G1103" i="15"/>
  <c r="G1104" i="15"/>
  <c r="G1105" i="15"/>
  <c r="G1106" i="15"/>
  <c r="G1107" i="15"/>
  <c r="G1108" i="15"/>
  <c r="G1109" i="15"/>
  <c r="G1110" i="15"/>
  <c r="G1111" i="15"/>
  <c r="G1112" i="15"/>
  <c r="G1113" i="15"/>
  <c r="G1114" i="15"/>
  <c r="G1115" i="15"/>
  <c r="G1116" i="15"/>
  <c r="G1117" i="15"/>
  <c r="G1118" i="15"/>
  <c r="G1119" i="15"/>
  <c r="G1120" i="15"/>
  <c r="G1121" i="15"/>
  <c r="G1122" i="15"/>
  <c r="G1123" i="15"/>
  <c r="G844" i="15"/>
  <c r="G845" i="15"/>
  <c r="G846" i="15"/>
  <c r="G847" i="15"/>
  <c r="G848" i="15"/>
  <c r="G849" i="15"/>
  <c r="G850" i="15"/>
  <c r="G851" i="15"/>
  <c r="G852" i="15"/>
  <c r="G853" i="15"/>
  <c r="G854" i="15"/>
  <c r="G855" i="15"/>
  <c r="G856" i="15"/>
  <c r="G857" i="15"/>
  <c r="G858" i="15"/>
  <c r="G859" i="15"/>
  <c r="G860" i="15"/>
  <c r="G861" i="15"/>
  <c r="G862" i="15"/>
  <c r="G863" i="15"/>
  <c r="G864" i="15"/>
  <c r="G865" i="15"/>
  <c r="G866" i="15"/>
  <c r="G867" i="15"/>
  <c r="G868" i="15"/>
  <c r="G869" i="15"/>
  <c r="G870" i="15"/>
  <c r="G871" i="15"/>
  <c r="G872" i="15"/>
  <c r="G873" i="15"/>
  <c r="G874" i="15"/>
  <c r="G875" i="15"/>
  <c r="G876" i="15"/>
  <c r="G877" i="15"/>
  <c r="G878" i="15"/>
  <c r="G879" i="15"/>
  <c r="G880" i="15"/>
  <c r="G881" i="15"/>
  <c r="G882" i="15"/>
  <c r="G883" i="15"/>
  <c r="G884" i="15"/>
  <c r="G885" i="15"/>
  <c r="G886" i="15"/>
  <c r="G887" i="15"/>
  <c r="G888" i="15"/>
  <c r="G889" i="15"/>
  <c r="G890" i="15"/>
  <c r="G891" i="15"/>
  <c r="G892" i="15"/>
  <c r="G893" i="15"/>
  <c r="G894" i="15"/>
  <c r="G895" i="15"/>
  <c r="G896" i="15"/>
  <c r="G897" i="15"/>
  <c r="G898" i="15"/>
  <c r="G899" i="15"/>
  <c r="G900" i="15"/>
  <c r="G901" i="15"/>
  <c r="G902" i="15"/>
  <c r="G903" i="15"/>
  <c r="G904" i="15"/>
  <c r="G905" i="15"/>
  <c r="G906" i="15"/>
  <c r="G907" i="15"/>
  <c r="G908" i="15"/>
  <c r="G909" i="15"/>
  <c r="G910" i="15"/>
  <c r="G911" i="15"/>
  <c r="G912" i="15"/>
  <c r="G913" i="15"/>
  <c r="G914" i="15"/>
  <c r="G915" i="15"/>
  <c r="G916" i="15"/>
  <c r="G917" i="15"/>
  <c r="G918" i="15"/>
  <c r="G919" i="15"/>
  <c r="G920" i="15"/>
  <c r="G921" i="15"/>
  <c r="G922" i="15"/>
  <c r="G923" i="15"/>
  <c r="G924" i="15"/>
  <c r="G925" i="15"/>
  <c r="G926" i="15"/>
  <c r="G927" i="15"/>
  <c r="G928" i="15"/>
  <c r="G929" i="15"/>
  <c r="G930" i="15"/>
  <c r="G931" i="15"/>
  <c r="G932" i="15"/>
  <c r="G933" i="15"/>
  <c r="G934" i="15"/>
  <c r="G935" i="15"/>
  <c r="G936" i="15"/>
  <c r="G937" i="15"/>
  <c r="G938" i="15"/>
  <c r="G939" i="15"/>
  <c r="G940" i="15"/>
  <c r="G941" i="15"/>
  <c r="G942" i="15"/>
  <c r="G943" i="15"/>
  <c r="G944" i="15"/>
  <c r="G945" i="15"/>
  <c r="G946" i="15"/>
  <c r="G947" i="15"/>
  <c r="G948" i="15"/>
  <c r="G949" i="15"/>
  <c r="G950" i="15"/>
  <c r="G951" i="15"/>
  <c r="G952" i="15"/>
  <c r="G953" i="15"/>
  <c r="G954" i="15"/>
  <c r="G955" i="15"/>
  <c r="G956" i="15"/>
  <c r="G957" i="15"/>
  <c r="G958" i="15"/>
  <c r="G959" i="15"/>
  <c r="G960" i="15"/>
  <c r="G961" i="15"/>
  <c r="G962" i="15"/>
  <c r="G963" i="15"/>
  <c r="G964" i="15"/>
  <c r="G965" i="15"/>
  <c r="G966" i="15"/>
  <c r="G967" i="15"/>
  <c r="G968" i="15"/>
  <c r="G969" i="15"/>
  <c r="G970" i="15"/>
  <c r="G971" i="15"/>
  <c r="G972" i="15"/>
  <c r="G973" i="15"/>
  <c r="G974" i="15"/>
  <c r="G975" i="15"/>
  <c r="G976" i="15"/>
  <c r="G977" i="15"/>
  <c r="G978" i="15"/>
  <c r="G979" i="15"/>
  <c r="G980" i="15"/>
  <c r="G981" i="15"/>
  <c r="G982" i="15"/>
  <c r="G983" i="15"/>
  <c r="G704" i="15"/>
  <c r="G705" i="15"/>
  <c r="G706" i="15"/>
  <c r="G707" i="15"/>
  <c r="G708" i="15"/>
  <c r="G709" i="15"/>
  <c r="G710" i="15"/>
  <c r="G711" i="15"/>
  <c r="G712" i="15"/>
  <c r="G713" i="15"/>
  <c r="G714" i="15"/>
  <c r="G715" i="15"/>
  <c r="G716" i="15"/>
  <c r="G717" i="15"/>
  <c r="G718" i="15"/>
  <c r="G719" i="15"/>
  <c r="G720" i="15"/>
  <c r="G721" i="15"/>
  <c r="G722" i="15"/>
  <c r="G723" i="15"/>
  <c r="G724" i="15"/>
  <c r="G725" i="15"/>
  <c r="G726" i="15"/>
  <c r="G727" i="15"/>
  <c r="G728" i="15"/>
  <c r="G729" i="15"/>
  <c r="G730" i="15"/>
  <c r="G731" i="15"/>
  <c r="G732" i="15"/>
  <c r="G733" i="15"/>
  <c r="G734" i="15"/>
  <c r="G735" i="15"/>
  <c r="G736" i="15"/>
  <c r="G737" i="15"/>
  <c r="G738" i="15"/>
  <c r="G739" i="15"/>
  <c r="G740" i="15"/>
  <c r="G741" i="15"/>
  <c r="G742" i="15"/>
  <c r="G743" i="15"/>
  <c r="G744" i="15"/>
  <c r="G745" i="15"/>
  <c r="G746" i="15"/>
  <c r="G747" i="15"/>
  <c r="G748" i="15"/>
  <c r="G749" i="15"/>
  <c r="G750" i="15"/>
  <c r="G751" i="15"/>
  <c r="G752" i="15"/>
  <c r="G753" i="15"/>
  <c r="G754" i="15"/>
  <c r="G755" i="15"/>
  <c r="G756" i="15"/>
  <c r="G757" i="15"/>
  <c r="G758" i="15"/>
  <c r="G759" i="15"/>
  <c r="G760" i="15"/>
  <c r="G761" i="15"/>
  <c r="G762" i="15"/>
  <c r="G763" i="15"/>
  <c r="G764" i="15"/>
  <c r="G765" i="15"/>
  <c r="G766" i="15"/>
  <c r="G767" i="15"/>
  <c r="G768" i="15"/>
  <c r="G769" i="15"/>
  <c r="G770" i="15"/>
  <c r="G771" i="15"/>
  <c r="G772" i="15"/>
  <c r="G773" i="15"/>
  <c r="G774" i="15"/>
  <c r="G775" i="15"/>
  <c r="G776" i="15"/>
  <c r="G777" i="15"/>
  <c r="G778" i="15"/>
  <c r="G779" i="15"/>
  <c r="G780" i="15"/>
  <c r="G781" i="15"/>
  <c r="G782" i="15"/>
  <c r="G783" i="15"/>
  <c r="G784" i="15"/>
  <c r="G785" i="15"/>
  <c r="G786" i="15"/>
  <c r="G787" i="15"/>
  <c r="G788" i="15"/>
  <c r="G789" i="15"/>
  <c r="G790" i="15"/>
  <c r="G791" i="15"/>
  <c r="G792" i="15"/>
  <c r="G793" i="15"/>
  <c r="G794" i="15"/>
  <c r="G795" i="15"/>
  <c r="G796" i="15"/>
  <c r="G797" i="15"/>
  <c r="G798" i="15"/>
  <c r="G799" i="15"/>
  <c r="G800" i="15"/>
  <c r="G801" i="15"/>
  <c r="G802" i="15"/>
  <c r="G803" i="15"/>
  <c r="G804" i="15"/>
  <c r="G805" i="15"/>
  <c r="G806" i="15"/>
  <c r="G807" i="15"/>
  <c r="G808" i="15"/>
  <c r="G809" i="15"/>
  <c r="G810" i="15"/>
  <c r="G811" i="15"/>
  <c r="G812" i="15"/>
  <c r="G813" i="15"/>
  <c r="G814" i="15"/>
  <c r="G815" i="15"/>
  <c r="G816" i="15"/>
  <c r="G817" i="15"/>
  <c r="G818" i="15"/>
  <c r="G819" i="15"/>
  <c r="G820" i="15"/>
  <c r="G821" i="15"/>
  <c r="G822" i="15"/>
  <c r="G823" i="15"/>
  <c r="G824" i="15"/>
  <c r="G825" i="15"/>
  <c r="G826" i="15"/>
  <c r="G827" i="15"/>
  <c r="G828" i="15"/>
  <c r="G829" i="15"/>
  <c r="G830" i="15"/>
  <c r="G831" i="15"/>
  <c r="G832" i="15"/>
  <c r="G833" i="15"/>
  <c r="G834" i="15"/>
  <c r="G835" i="15"/>
  <c r="G836" i="15"/>
  <c r="G837" i="15"/>
  <c r="G838" i="15"/>
  <c r="G839" i="15"/>
  <c r="G840" i="15"/>
  <c r="G841" i="15"/>
  <c r="G842" i="15"/>
  <c r="G843" i="15"/>
  <c r="G564" i="15"/>
  <c r="G565" i="15"/>
  <c r="G566" i="15"/>
  <c r="G567" i="15"/>
  <c r="G568" i="15"/>
  <c r="G569" i="15"/>
  <c r="G570" i="15"/>
  <c r="G571" i="15"/>
  <c r="G572" i="15"/>
  <c r="G573" i="15"/>
  <c r="G574" i="15"/>
  <c r="G575" i="15"/>
  <c r="G576" i="15"/>
  <c r="G577" i="15"/>
  <c r="G578" i="15"/>
  <c r="G579" i="15"/>
  <c r="G580" i="15"/>
  <c r="G581" i="15"/>
  <c r="G582" i="15"/>
  <c r="G583" i="15"/>
  <c r="G584" i="15"/>
  <c r="G585" i="15"/>
  <c r="G586" i="15"/>
  <c r="G587" i="15"/>
  <c r="G588" i="15"/>
  <c r="G589" i="15"/>
  <c r="G590" i="15"/>
  <c r="G591" i="15"/>
  <c r="G592" i="15"/>
  <c r="G593" i="15"/>
  <c r="G594" i="15"/>
  <c r="G595" i="15"/>
  <c r="G596" i="15"/>
  <c r="G597" i="15"/>
  <c r="G598" i="15"/>
  <c r="G599" i="15"/>
  <c r="G600" i="15"/>
  <c r="G601" i="15"/>
  <c r="G602" i="15"/>
  <c r="G603" i="15"/>
  <c r="G604" i="15"/>
  <c r="G605" i="15"/>
  <c r="G606" i="15"/>
  <c r="G607" i="15"/>
  <c r="G608" i="15"/>
  <c r="G609" i="15"/>
  <c r="G610" i="15"/>
  <c r="G611" i="15"/>
  <c r="G612" i="15"/>
  <c r="G613" i="15"/>
  <c r="G614" i="15"/>
  <c r="G615" i="15"/>
  <c r="G616" i="15"/>
  <c r="G617" i="15"/>
  <c r="G618" i="15"/>
  <c r="G619" i="15"/>
  <c r="G620" i="15"/>
  <c r="G621" i="15"/>
  <c r="G622" i="15"/>
  <c r="G623" i="15"/>
  <c r="G624" i="15"/>
  <c r="G625" i="15"/>
  <c r="G626" i="15"/>
  <c r="G627" i="15"/>
  <c r="G628" i="15"/>
  <c r="G629" i="15"/>
  <c r="G630" i="15"/>
  <c r="G631" i="15"/>
  <c r="G632" i="15"/>
  <c r="G633" i="15"/>
  <c r="G634" i="15"/>
  <c r="G635" i="15"/>
  <c r="G636" i="15"/>
  <c r="G637" i="15"/>
  <c r="G638" i="15"/>
  <c r="G639" i="15"/>
  <c r="G640" i="15"/>
  <c r="G641" i="15"/>
  <c r="G642" i="15"/>
  <c r="G643" i="15"/>
  <c r="G644" i="15"/>
  <c r="G645" i="15"/>
  <c r="G646" i="15"/>
  <c r="G647" i="15"/>
  <c r="G648" i="15"/>
  <c r="G649" i="15"/>
  <c r="G650" i="15"/>
  <c r="G651" i="15"/>
  <c r="G652" i="15"/>
  <c r="G653" i="15"/>
  <c r="G654" i="15"/>
  <c r="G655" i="15"/>
  <c r="G656" i="15"/>
  <c r="G657" i="15"/>
  <c r="G658" i="15"/>
  <c r="G659" i="15"/>
  <c r="G660" i="15"/>
  <c r="G661" i="15"/>
  <c r="G662" i="15"/>
  <c r="G663" i="15"/>
  <c r="G664" i="15"/>
  <c r="G665" i="15"/>
  <c r="G666" i="15"/>
  <c r="G667" i="15"/>
  <c r="G668" i="15"/>
  <c r="G669" i="15"/>
  <c r="G670" i="15"/>
  <c r="G671" i="15"/>
  <c r="G672" i="15"/>
  <c r="G673" i="15"/>
  <c r="G674" i="15"/>
  <c r="G675" i="15"/>
  <c r="G676" i="15"/>
  <c r="G677" i="15"/>
  <c r="G678" i="15"/>
  <c r="G679" i="15"/>
  <c r="G680" i="15"/>
  <c r="G681" i="15"/>
  <c r="G682" i="15"/>
  <c r="G683" i="15"/>
  <c r="G684" i="15"/>
  <c r="G685" i="15"/>
  <c r="G686" i="15"/>
  <c r="G687" i="15"/>
  <c r="G688" i="15"/>
  <c r="G689" i="15"/>
  <c r="G690" i="15"/>
  <c r="G691" i="15"/>
  <c r="G692" i="15"/>
  <c r="G693" i="15"/>
  <c r="G694" i="15"/>
  <c r="G695" i="15"/>
  <c r="G696" i="15"/>
  <c r="G697" i="15"/>
  <c r="G698" i="15"/>
  <c r="G699" i="15"/>
  <c r="G700" i="15"/>
  <c r="G701" i="15"/>
  <c r="G702" i="15"/>
  <c r="G703" i="15"/>
  <c r="G424" i="15"/>
  <c r="G425" i="15"/>
  <c r="G426" i="15"/>
  <c r="G427" i="15"/>
  <c r="G428" i="15"/>
  <c r="G429" i="15"/>
  <c r="G430" i="15"/>
  <c r="G431" i="15"/>
  <c r="G432" i="15"/>
  <c r="G433" i="15"/>
  <c r="G434" i="15"/>
  <c r="G435" i="15"/>
  <c r="G436" i="15"/>
  <c r="G437" i="15"/>
  <c r="G438" i="15"/>
  <c r="G439" i="15"/>
  <c r="G440" i="15"/>
  <c r="G441" i="15"/>
  <c r="G442" i="15"/>
  <c r="G443" i="15"/>
  <c r="G444" i="15"/>
  <c r="G445" i="15"/>
  <c r="G446" i="15"/>
  <c r="G447" i="15"/>
  <c r="G448" i="15"/>
  <c r="G449" i="15"/>
  <c r="G450" i="15"/>
  <c r="G451" i="15"/>
  <c r="G452" i="15"/>
  <c r="G453" i="15"/>
  <c r="G454" i="15"/>
  <c r="G455" i="15"/>
  <c r="G456" i="15"/>
  <c r="G457" i="15"/>
  <c r="G458" i="15"/>
  <c r="G459" i="15"/>
  <c r="G460" i="15"/>
  <c r="G461" i="15"/>
  <c r="G462" i="15"/>
  <c r="G463" i="15"/>
  <c r="G464" i="15"/>
  <c r="G465" i="15"/>
  <c r="G466" i="15"/>
  <c r="G467" i="15"/>
  <c r="G468" i="15"/>
  <c r="G469" i="15"/>
  <c r="G470" i="15"/>
  <c r="G471" i="15"/>
  <c r="G472" i="15"/>
  <c r="G473" i="15"/>
  <c r="G474" i="15"/>
  <c r="G475" i="15"/>
  <c r="G476" i="15"/>
  <c r="G477" i="15"/>
  <c r="G478" i="15"/>
  <c r="G479" i="15"/>
  <c r="G480" i="15"/>
  <c r="G481" i="15"/>
  <c r="G482" i="15"/>
  <c r="G483" i="15"/>
  <c r="G484" i="15"/>
  <c r="G485" i="15"/>
  <c r="G486" i="15"/>
  <c r="G487" i="15"/>
  <c r="G488" i="15"/>
  <c r="G489" i="15"/>
  <c r="G490" i="15"/>
  <c r="G491" i="15"/>
  <c r="G492" i="15"/>
  <c r="G493" i="15"/>
  <c r="G494" i="15"/>
  <c r="G495" i="15"/>
  <c r="G496" i="15"/>
  <c r="G497" i="15"/>
  <c r="G498" i="15"/>
  <c r="G499" i="15"/>
  <c r="G500" i="15"/>
  <c r="G501" i="15"/>
  <c r="G502" i="15"/>
  <c r="G503" i="15"/>
  <c r="G504" i="15"/>
  <c r="G505" i="15"/>
  <c r="G506" i="15"/>
  <c r="G507" i="15"/>
  <c r="G508" i="15"/>
  <c r="G509" i="15"/>
  <c r="G510" i="15"/>
  <c r="G511" i="15"/>
  <c r="G512" i="15"/>
  <c r="G513" i="15"/>
  <c r="G514" i="15"/>
  <c r="G515" i="15"/>
  <c r="G516" i="15"/>
  <c r="G517" i="15"/>
  <c r="G518" i="15"/>
  <c r="G519" i="15"/>
  <c r="G520" i="15"/>
  <c r="G521" i="15"/>
  <c r="G522" i="15"/>
  <c r="G523" i="15"/>
  <c r="G524" i="15"/>
  <c r="G525" i="15"/>
  <c r="G526" i="15"/>
  <c r="G527" i="15"/>
  <c r="G528" i="15"/>
  <c r="G529" i="15"/>
  <c r="G530" i="15"/>
  <c r="G531" i="15"/>
  <c r="G532" i="15"/>
  <c r="G533" i="15"/>
  <c r="G534" i="15"/>
  <c r="G535" i="15"/>
  <c r="G536" i="15"/>
  <c r="G537" i="15"/>
  <c r="G538" i="15"/>
  <c r="G539" i="15"/>
  <c r="G540" i="15"/>
  <c r="G541" i="15"/>
  <c r="G542" i="15"/>
  <c r="G543" i="15"/>
  <c r="G544" i="15"/>
  <c r="G545" i="15"/>
  <c r="G546" i="15"/>
  <c r="G547" i="15"/>
  <c r="G548" i="15"/>
  <c r="G549" i="15"/>
  <c r="G550" i="15"/>
  <c r="G551" i="15"/>
  <c r="G552" i="15"/>
  <c r="G553" i="15"/>
  <c r="G554" i="15"/>
  <c r="G555" i="15"/>
  <c r="G556" i="15"/>
  <c r="G557" i="15"/>
  <c r="G558" i="15"/>
  <c r="G559" i="15"/>
  <c r="G560" i="15"/>
  <c r="G561" i="15"/>
  <c r="G562" i="15"/>
  <c r="G563" i="15"/>
  <c r="G284" i="15"/>
  <c r="G285" i="15"/>
  <c r="G286" i="15"/>
  <c r="G287" i="15"/>
  <c r="G288" i="15"/>
  <c r="G289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327" i="15"/>
  <c r="G328" i="15"/>
  <c r="G329" i="15"/>
  <c r="G330" i="15"/>
  <c r="G331" i="15"/>
  <c r="G332" i="15"/>
  <c r="G333" i="15"/>
  <c r="G334" i="15"/>
  <c r="G335" i="15"/>
  <c r="G336" i="15"/>
  <c r="G337" i="15"/>
  <c r="G338" i="15"/>
  <c r="G339" i="15"/>
  <c r="G340" i="15"/>
  <c r="G341" i="15"/>
  <c r="G342" i="15"/>
  <c r="G343" i="15"/>
  <c r="G344" i="15"/>
  <c r="G345" i="15"/>
  <c r="G346" i="15"/>
  <c r="G347" i="15"/>
  <c r="G348" i="15"/>
  <c r="G349" i="15"/>
  <c r="G350" i="15"/>
  <c r="G351" i="15"/>
  <c r="G352" i="15"/>
  <c r="G353" i="15"/>
  <c r="G354" i="15"/>
  <c r="G355" i="15"/>
  <c r="G356" i="15"/>
  <c r="G357" i="15"/>
  <c r="G358" i="15"/>
  <c r="G359" i="15"/>
  <c r="G360" i="15"/>
  <c r="G361" i="15"/>
  <c r="G362" i="15"/>
  <c r="G363" i="15"/>
  <c r="G364" i="15"/>
  <c r="G365" i="15"/>
  <c r="G366" i="15"/>
  <c r="G367" i="15"/>
  <c r="G368" i="15"/>
  <c r="G369" i="15"/>
  <c r="G370" i="15"/>
  <c r="G371" i="15"/>
  <c r="G372" i="15"/>
  <c r="G373" i="15"/>
  <c r="G374" i="15"/>
  <c r="G375" i="15"/>
  <c r="G376" i="15"/>
  <c r="G377" i="15"/>
  <c r="G378" i="15"/>
  <c r="G379" i="15"/>
  <c r="G380" i="15"/>
  <c r="G381" i="15"/>
  <c r="G382" i="15"/>
  <c r="G383" i="15"/>
  <c r="G384" i="15"/>
  <c r="G385" i="15"/>
  <c r="G386" i="15"/>
  <c r="G387" i="15"/>
  <c r="G388" i="15"/>
  <c r="G389" i="15"/>
  <c r="G390" i="15"/>
  <c r="G391" i="15"/>
  <c r="G392" i="15"/>
  <c r="G393" i="15"/>
  <c r="G394" i="15"/>
  <c r="G395" i="15"/>
  <c r="G396" i="15"/>
  <c r="G397" i="15"/>
  <c r="G398" i="15"/>
  <c r="G399" i="15"/>
  <c r="G400" i="15"/>
  <c r="G401" i="15"/>
  <c r="G402" i="15"/>
  <c r="G403" i="15"/>
  <c r="G404" i="15"/>
  <c r="G405" i="15"/>
  <c r="G406" i="15"/>
  <c r="G407" i="15"/>
  <c r="G408" i="15"/>
  <c r="G409" i="15"/>
  <c r="G410" i="15"/>
  <c r="G411" i="15"/>
  <c r="G412" i="15"/>
  <c r="G413" i="15"/>
  <c r="G414" i="15"/>
  <c r="G415" i="15"/>
  <c r="G416" i="15"/>
  <c r="G417" i="15"/>
  <c r="G418" i="15"/>
  <c r="G419" i="15"/>
  <c r="G420" i="15"/>
  <c r="G421" i="15"/>
  <c r="G422" i="15"/>
  <c r="G423" i="15"/>
  <c r="D984" i="15"/>
  <c r="D985" i="15"/>
  <c r="D986" i="15"/>
  <c r="D987" i="15"/>
  <c r="D988" i="15"/>
  <c r="D989" i="15"/>
  <c r="D990" i="15"/>
  <c r="D991" i="15"/>
  <c r="D992" i="15"/>
  <c r="D993" i="15"/>
  <c r="D994" i="15"/>
  <c r="D995" i="15"/>
  <c r="D996" i="15"/>
  <c r="D997" i="15"/>
  <c r="D998" i="15"/>
  <c r="D999" i="15"/>
  <c r="D1000" i="15"/>
  <c r="D1001" i="15"/>
  <c r="D1002" i="15"/>
  <c r="D1003" i="15"/>
  <c r="D1004" i="15"/>
  <c r="D1005" i="15"/>
  <c r="D1006" i="15"/>
  <c r="D1007" i="15"/>
  <c r="D1008" i="15"/>
  <c r="D1009" i="15"/>
  <c r="D1010" i="15"/>
  <c r="D1011" i="15"/>
  <c r="D1012" i="15"/>
  <c r="D1013" i="15"/>
  <c r="D1014" i="15"/>
  <c r="D1015" i="15"/>
  <c r="D1016" i="15"/>
  <c r="D1017" i="15"/>
  <c r="D1018" i="15"/>
  <c r="D1019" i="15"/>
  <c r="D1020" i="15"/>
  <c r="D1021" i="15"/>
  <c r="D1022" i="15"/>
  <c r="D1023" i="15"/>
  <c r="D1024" i="15"/>
  <c r="D1025" i="15"/>
  <c r="D1026" i="15"/>
  <c r="D1027" i="15"/>
  <c r="D1028" i="15"/>
  <c r="D1029" i="15"/>
  <c r="D1030" i="15"/>
  <c r="D1031" i="15"/>
  <c r="D1032" i="15"/>
  <c r="D1033" i="15"/>
  <c r="D1034" i="15"/>
  <c r="D1035" i="15"/>
  <c r="D1036" i="15"/>
  <c r="D1037" i="15"/>
  <c r="D1038" i="15"/>
  <c r="D1039" i="15"/>
  <c r="D1040" i="15"/>
  <c r="D1041" i="15"/>
  <c r="D1042" i="15"/>
  <c r="D1043" i="15"/>
  <c r="D1044" i="15"/>
  <c r="D1045" i="15"/>
  <c r="D1046" i="15"/>
  <c r="D1047" i="15"/>
  <c r="D1048" i="15"/>
  <c r="D1049" i="15"/>
  <c r="D1050" i="15"/>
  <c r="D1051" i="15"/>
  <c r="D1052" i="15"/>
  <c r="D1053" i="15"/>
  <c r="D1054" i="15"/>
  <c r="D1055" i="15"/>
  <c r="D1056" i="15"/>
  <c r="D1057" i="15"/>
  <c r="D1058" i="15"/>
  <c r="D1059" i="15"/>
  <c r="D1060" i="15"/>
  <c r="D1061" i="15"/>
  <c r="D1062" i="15"/>
  <c r="D1063" i="15"/>
  <c r="D1064" i="15"/>
  <c r="D1065" i="15"/>
  <c r="D1066" i="15"/>
  <c r="D1067" i="15"/>
  <c r="D1068" i="15"/>
  <c r="D1069" i="15"/>
  <c r="D1070" i="15"/>
  <c r="D1071" i="15"/>
  <c r="D1072" i="15"/>
  <c r="D1073" i="15"/>
  <c r="D1074" i="15"/>
  <c r="D1075" i="15"/>
  <c r="D1076" i="15"/>
  <c r="D1077" i="15"/>
  <c r="D1078" i="15"/>
  <c r="D1079" i="15"/>
  <c r="D1080" i="15"/>
  <c r="D1081" i="15"/>
  <c r="D1082" i="15"/>
  <c r="D1083" i="15"/>
  <c r="D1084" i="15"/>
  <c r="D1085" i="15"/>
  <c r="D1086" i="15"/>
  <c r="D1087" i="15"/>
  <c r="D1088" i="15"/>
  <c r="D1089" i="15"/>
  <c r="D1090" i="15"/>
  <c r="D1091" i="15"/>
  <c r="D1092" i="15"/>
  <c r="D1093" i="15"/>
  <c r="D1094" i="15"/>
  <c r="D1095" i="15"/>
  <c r="D1096" i="15"/>
  <c r="D1097" i="15"/>
  <c r="D1098" i="15"/>
  <c r="D1099" i="15"/>
  <c r="D1100" i="15"/>
  <c r="D1101" i="15"/>
  <c r="D1102" i="15"/>
  <c r="D1103" i="15"/>
  <c r="D1104" i="15"/>
  <c r="D1105" i="15"/>
  <c r="D1106" i="15"/>
  <c r="D1107" i="15"/>
  <c r="D1108" i="15"/>
  <c r="D1109" i="15"/>
  <c r="D1110" i="15"/>
  <c r="D1111" i="15"/>
  <c r="D1112" i="15"/>
  <c r="D1113" i="15"/>
  <c r="D1114" i="15"/>
  <c r="D1115" i="15"/>
  <c r="D1116" i="15"/>
  <c r="D1117" i="15"/>
  <c r="D1118" i="15"/>
  <c r="D1119" i="15"/>
  <c r="D1120" i="15"/>
  <c r="D1121" i="15"/>
  <c r="D1122" i="15"/>
  <c r="D1123" i="15"/>
  <c r="D844" i="15"/>
  <c r="D845" i="15"/>
  <c r="D846" i="15"/>
  <c r="D847" i="15"/>
  <c r="D848" i="15"/>
  <c r="D849" i="15"/>
  <c r="D850" i="15"/>
  <c r="D851" i="15"/>
  <c r="D852" i="15"/>
  <c r="D853" i="15"/>
  <c r="D854" i="15"/>
  <c r="D855" i="15"/>
  <c r="D856" i="15"/>
  <c r="D857" i="15"/>
  <c r="D858" i="15"/>
  <c r="D859" i="15"/>
  <c r="D860" i="15"/>
  <c r="D861" i="15"/>
  <c r="D862" i="15"/>
  <c r="D863" i="15"/>
  <c r="D864" i="15"/>
  <c r="D865" i="15"/>
  <c r="D866" i="15"/>
  <c r="D867" i="15"/>
  <c r="D868" i="15"/>
  <c r="D869" i="15"/>
  <c r="D870" i="15"/>
  <c r="D871" i="15"/>
  <c r="D872" i="15"/>
  <c r="D873" i="15"/>
  <c r="D874" i="15"/>
  <c r="D875" i="15"/>
  <c r="D876" i="15"/>
  <c r="D877" i="15"/>
  <c r="D878" i="15"/>
  <c r="D879" i="15"/>
  <c r="D880" i="15"/>
  <c r="D881" i="15"/>
  <c r="D882" i="15"/>
  <c r="D883" i="15"/>
  <c r="D884" i="15"/>
  <c r="D885" i="15"/>
  <c r="D886" i="15"/>
  <c r="D887" i="15"/>
  <c r="D888" i="15"/>
  <c r="D889" i="15"/>
  <c r="D890" i="15"/>
  <c r="D891" i="15"/>
  <c r="D892" i="15"/>
  <c r="D893" i="15"/>
  <c r="D894" i="15"/>
  <c r="D895" i="15"/>
  <c r="D896" i="15"/>
  <c r="D897" i="15"/>
  <c r="D898" i="15"/>
  <c r="D899" i="15"/>
  <c r="D900" i="15"/>
  <c r="D901" i="15"/>
  <c r="D902" i="15"/>
  <c r="D903" i="15"/>
  <c r="D904" i="15"/>
  <c r="D905" i="15"/>
  <c r="D906" i="15"/>
  <c r="D907" i="15"/>
  <c r="D908" i="15"/>
  <c r="D909" i="15"/>
  <c r="D910" i="15"/>
  <c r="D911" i="15"/>
  <c r="D912" i="15"/>
  <c r="D913" i="15"/>
  <c r="D914" i="15"/>
  <c r="D915" i="15"/>
  <c r="D916" i="15"/>
  <c r="D917" i="15"/>
  <c r="D918" i="15"/>
  <c r="D919" i="15"/>
  <c r="D920" i="15"/>
  <c r="D921" i="15"/>
  <c r="D922" i="15"/>
  <c r="D923" i="15"/>
  <c r="D924" i="15"/>
  <c r="D925" i="15"/>
  <c r="D926" i="15"/>
  <c r="D927" i="15"/>
  <c r="D928" i="15"/>
  <c r="D929" i="15"/>
  <c r="D930" i="15"/>
  <c r="D931" i="15"/>
  <c r="D932" i="15"/>
  <c r="D933" i="15"/>
  <c r="D934" i="15"/>
  <c r="D935" i="15"/>
  <c r="D936" i="15"/>
  <c r="D937" i="15"/>
  <c r="D938" i="15"/>
  <c r="D939" i="15"/>
  <c r="D940" i="15"/>
  <c r="D941" i="15"/>
  <c r="D942" i="15"/>
  <c r="D943" i="15"/>
  <c r="D944" i="15"/>
  <c r="D945" i="15"/>
  <c r="D946" i="15"/>
  <c r="D947" i="15"/>
  <c r="D948" i="15"/>
  <c r="D949" i="15"/>
  <c r="D950" i="15"/>
  <c r="D951" i="15"/>
  <c r="D952" i="15"/>
  <c r="D953" i="15"/>
  <c r="D954" i="15"/>
  <c r="D955" i="15"/>
  <c r="D956" i="15"/>
  <c r="D957" i="15"/>
  <c r="D958" i="15"/>
  <c r="D959" i="15"/>
  <c r="D960" i="15"/>
  <c r="D961" i="15"/>
  <c r="D962" i="15"/>
  <c r="D963" i="15"/>
  <c r="D964" i="15"/>
  <c r="D965" i="15"/>
  <c r="D966" i="15"/>
  <c r="D967" i="15"/>
  <c r="D968" i="15"/>
  <c r="D969" i="15"/>
  <c r="D970" i="15"/>
  <c r="D971" i="15"/>
  <c r="D972" i="15"/>
  <c r="D973" i="15"/>
  <c r="D974" i="15"/>
  <c r="D975" i="15"/>
  <c r="D976" i="15"/>
  <c r="D977" i="15"/>
  <c r="D978" i="15"/>
  <c r="D979" i="15"/>
  <c r="D980" i="15"/>
  <c r="D981" i="15"/>
  <c r="D982" i="15"/>
  <c r="D983" i="15"/>
  <c r="D704" i="15"/>
  <c r="D705" i="15"/>
  <c r="D706" i="15"/>
  <c r="D707" i="15"/>
  <c r="D708" i="15"/>
  <c r="D709" i="15"/>
  <c r="D710" i="15"/>
  <c r="D711" i="15"/>
  <c r="D712" i="15"/>
  <c r="D713" i="15"/>
  <c r="D714" i="15"/>
  <c r="D715" i="15"/>
  <c r="D716" i="15"/>
  <c r="D717" i="15"/>
  <c r="D718" i="15"/>
  <c r="D719" i="15"/>
  <c r="D720" i="15"/>
  <c r="D721" i="15"/>
  <c r="D722" i="15"/>
  <c r="D723" i="15"/>
  <c r="D724" i="15"/>
  <c r="D725" i="15"/>
  <c r="D726" i="15"/>
  <c r="D727" i="15"/>
  <c r="D728" i="15"/>
  <c r="D729" i="15"/>
  <c r="D730" i="15"/>
  <c r="D731" i="15"/>
  <c r="D732" i="15"/>
  <c r="D733" i="15"/>
  <c r="D734" i="15"/>
  <c r="D735" i="15"/>
  <c r="D736" i="15"/>
  <c r="D737" i="15"/>
  <c r="D738" i="15"/>
  <c r="D739" i="15"/>
  <c r="D740" i="15"/>
  <c r="D741" i="15"/>
  <c r="D742" i="15"/>
  <c r="D743" i="15"/>
  <c r="D744" i="15"/>
  <c r="D745" i="15"/>
  <c r="D746" i="15"/>
  <c r="D747" i="15"/>
  <c r="D748" i="15"/>
  <c r="D749" i="15"/>
  <c r="D750" i="15"/>
  <c r="D751" i="15"/>
  <c r="D752" i="15"/>
  <c r="D753" i="15"/>
  <c r="D754" i="15"/>
  <c r="D755" i="15"/>
  <c r="D756" i="15"/>
  <c r="D757" i="15"/>
  <c r="D758" i="15"/>
  <c r="D759" i="15"/>
  <c r="D760" i="15"/>
  <c r="D761" i="15"/>
  <c r="D762" i="15"/>
  <c r="D763" i="15"/>
  <c r="D764" i="15"/>
  <c r="D765" i="15"/>
  <c r="D766" i="15"/>
  <c r="D767" i="15"/>
  <c r="D768" i="15"/>
  <c r="D769" i="15"/>
  <c r="D770" i="15"/>
  <c r="D771" i="15"/>
  <c r="D772" i="15"/>
  <c r="D773" i="15"/>
  <c r="D774" i="15"/>
  <c r="D775" i="15"/>
  <c r="D776" i="15"/>
  <c r="D777" i="15"/>
  <c r="D778" i="15"/>
  <c r="D779" i="15"/>
  <c r="D780" i="15"/>
  <c r="D781" i="15"/>
  <c r="D782" i="15"/>
  <c r="D783" i="15"/>
  <c r="D784" i="15"/>
  <c r="D785" i="15"/>
  <c r="D786" i="15"/>
  <c r="D787" i="15"/>
  <c r="D788" i="15"/>
  <c r="D789" i="15"/>
  <c r="D790" i="15"/>
  <c r="D791" i="15"/>
  <c r="D792" i="15"/>
  <c r="D793" i="15"/>
  <c r="D794" i="15"/>
  <c r="D795" i="15"/>
  <c r="D796" i="15"/>
  <c r="D797" i="15"/>
  <c r="D798" i="15"/>
  <c r="D799" i="15"/>
  <c r="D800" i="15"/>
  <c r="D801" i="15"/>
  <c r="D802" i="15"/>
  <c r="D803" i="15"/>
  <c r="D804" i="15"/>
  <c r="D805" i="15"/>
  <c r="D806" i="15"/>
  <c r="D807" i="15"/>
  <c r="D808" i="15"/>
  <c r="D809" i="15"/>
  <c r="D810" i="15"/>
  <c r="D811" i="15"/>
  <c r="D812" i="15"/>
  <c r="D813" i="15"/>
  <c r="D814" i="15"/>
  <c r="D815" i="15"/>
  <c r="D816" i="15"/>
  <c r="D817" i="15"/>
  <c r="D818" i="15"/>
  <c r="D819" i="15"/>
  <c r="D820" i="15"/>
  <c r="D821" i="15"/>
  <c r="D822" i="15"/>
  <c r="D823" i="15"/>
  <c r="D824" i="15"/>
  <c r="D825" i="15"/>
  <c r="D826" i="15"/>
  <c r="D827" i="15"/>
  <c r="D828" i="15"/>
  <c r="D829" i="15"/>
  <c r="D830" i="15"/>
  <c r="D831" i="15"/>
  <c r="D832" i="15"/>
  <c r="D833" i="15"/>
  <c r="D834" i="15"/>
  <c r="D835" i="15"/>
  <c r="D836" i="15"/>
  <c r="D837" i="15"/>
  <c r="D838" i="15"/>
  <c r="D839" i="15"/>
  <c r="D840" i="15"/>
  <c r="D841" i="15"/>
  <c r="D842" i="15"/>
  <c r="D843" i="15"/>
  <c r="D564" i="15"/>
  <c r="D565" i="15"/>
  <c r="D566" i="15"/>
  <c r="D567" i="15"/>
  <c r="D568" i="15"/>
  <c r="D569" i="15"/>
  <c r="D570" i="15"/>
  <c r="D571" i="15"/>
  <c r="D572" i="15"/>
  <c r="D573" i="15"/>
  <c r="D574" i="15"/>
  <c r="D575" i="15"/>
  <c r="D576" i="15"/>
  <c r="D577" i="15"/>
  <c r="D578" i="15"/>
  <c r="D579" i="15"/>
  <c r="D580" i="15"/>
  <c r="D581" i="15"/>
  <c r="D582" i="15"/>
  <c r="D583" i="15"/>
  <c r="D584" i="15"/>
  <c r="D585" i="15"/>
  <c r="D586" i="15"/>
  <c r="D587" i="15"/>
  <c r="D588" i="15"/>
  <c r="D589" i="15"/>
  <c r="D590" i="15"/>
  <c r="D591" i="15"/>
  <c r="D592" i="15"/>
  <c r="D593" i="15"/>
  <c r="D594" i="15"/>
  <c r="D595" i="15"/>
  <c r="D596" i="15"/>
  <c r="D597" i="15"/>
  <c r="D598" i="15"/>
  <c r="D599" i="15"/>
  <c r="D600" i="15"/>
  <c r="D601" i="15"/>
  <c r="D602" i="15"/>
  <c r="D603" i="15"/>
  <c r="D604" i="15"/>
  <c r="D605" i="15"/>
  <c r="D606" i="15"/>
  <c r="D607" i="15"/>
  <c r="D608" i="15"/>
  <c r="D609" i="15"/>
  <c r="D610" i="15"/>
  <c r="D611" i="15"/>
  <c r="D612" i="15"/>
  <c r="D613" i="15"/>
  <c r="D614" i="15"/>
  <c r="D615" i="15"/>
  <c r="D616" i="15"/>
  <c r="D617" i="15"/>
  <c r="D618" i="15"/>
  <c r="D619" i="15"/>
  <c r="D620" i="15"/>
  <c r="D621" i="15"/>
  <c r="D622" i="15"/>
  <c r="D623" i="15"/>
  <c r="D624" i="15"/>
  <c r="D625" i="15"/>
  <c r="D626" i="15"/>
  <c r="D627" i="15"/>
  <c r="D628" i="15"/>
  <c r="D629" i="15"/>
  <c r="D630" i="15"/>
  <c r="D631" i="15"/>
  <c r="D632" i="15"/>
  <c r="D633" i="15"/>
  <c r="D634" i="15"/>
  <c r="D635" i="15"/>
  <c r="D636" i="15"/>
  <c r="D637" i="15"/>
  <c r="D638" i="15"/>
  <c r="D639" i="15"/>
  <c r="D640" i="15"/>
  <c r="D641" i="15"/>
  <c r="D642" i="15"/>
  <c r="D643" i="15"/>
  <c r="D644" i="15"/>
  <c r="D645" i="15"/>
  <c r="D646" i="15"/>
  <c r="D647" i="15"/>
  <c r="D648" i="15"/>
  <c r="D649" i="15"/>
  <c r="D650" i="15"/>
  <c r="D651" i="15"/>
  <c r="D652" i="15"/>
  <c r="D653" i="15"/>
  <c r="D654" i="15"/>
  <c r="D655" i="15"/>
  <c r="D656" i="15"/>
  <c r="D657" i="15"/>
  <c r="D658" i="15"/>
  <c r="D659" i="15"/>
  <c r="D660" i="15"/>
  <c r="D661" i="15"/>
  <c r="D662" i="15"/>
  <c r="D663" i="15"/>
  <c r="D664" i="15"/>
  <c r="D665" i="15"/>
  <c r="D666" i="15"/>
  <c r="D667" i="15"/>
  <c r="D668" i="15"/>
  <c r="D669" i="15"/>
  <c r="D670" i="15"/>
  <c r="D671" i="15"/>
  <c r="D672" i="15"/>
  <c r="D673" i="15"/>
  <c r="D674" i="15"/>
  <c r="D675" i="15"/>
  <c r="D676" i="15"/>
  <c r="D677" i="15"/>
  <c r="D678" i="15"/>
  <c r="D679" i="15"/>
  <c r="D680" i="15"/>
  <c r="D681" i="15"/>
  <c r="D682" i="15"/>
  <c r="D683" i="15"/>
  <c r="D684" i="15"/>
  <c r="D685" i="15"/>
  <c r="D686" i="15"/>
  <c r="D687" i="15"/>
  <c r="D688" i="15"/>
  <c r="D689" i="15"/>
  <c r="D690" i="15"/>
  <c r="D691" i="15"/>
  <c r="D692" i="15"/>
  <c r="D693" i="15"/>
  <c r="D694" i="15"/>
  <c r="D695" i="15"/>
  <c r="D696" i="15"/>
  <c r="D697" i="15"/>
  <c r="D698" i="15"/>
  <c r="D699" i="15"/>
  <c r="D700" i="15"/>
  <c r="D701" i="15"/>
  <c r="D702" i="15"/>
  <c r="D70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465" i="15"/>
  <c r="D466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480" i="15"/>
  <c r="D481" i="15"/>
  <c r="D482" i="15"/>
  <c r="D483" i="15"/>
  <c r="D484" i="15"/>
  <c r="D485" i="15"/>
  <c r="D486" i="15"/>
  <c r="D487" i="15"/>
  <c r="D488" i="15"/>
  <c r="D489" i="15"/>
  <c r="D490" i="15"/>
  <c r="D491" i="15"/>
  <c r="D492" i="15"/>
  <c r="D493" i="15"/>
  <c r="D494" i="15"/>
  <c r="D495" i="15"/>
  <c r="D496" i="15"/>
  <c r="D497" i="15"/>
  <c r="D498" i="15"/>
  <c r="D499" i="15"/>
  <c r="D500" i="15"/>
  <c r="D501" i="15"/>
  <c r="D502" i="15"/>
  <c r="D503" i="15"/>
  <c r="D504" i="15"/>
  <c r="D505" i="15"/>
  <c r="D506" i="15"/>
  <c r="D507" i="15"/>
  <c r="D508" i="15"/>
  <c r="D509" i="15"/>
  <c r="D510" i="15"/>
  <c r="D511" i="15"/>
  <c r="D512" i="15"/>
  <c r="D513" i="15"/>
  <c r="D514" i="15"/>
  <c r="D515" i="15"/>
  <c r="D516" i="15"/>
  <c r="D517" i="15"/>
  <c r="D518" i="15"/>
  <c r="D519" i="15"/>
  <c r="D520" i="15"/>
  <c r="D521" i="15"/>
  <c r="D522" i="15"/>
  <c r="D523" i="15"/>
  <c r="D524" i="15"/>
  <c r="D525" i="15"/>
  <c r="D526" i="15"/>
  <c r="D527" i="15"/>
  <c r="D528" i="15"/>
  <c r="D529" i="15"/>
  <c r="D530" i="15"/>
  <c r="D531" i="15"/>
  <c r="D532" i="15"/>
  <c r="D533" i="15"/>
  <c r="D534" i="15"/>
  <c r="D535" i="15"/>
  <c r="D536" i="15"/>
  <c r="D537" i="15"/>
  <c r="D538" i="15"/>
  <c r="D539" i="15"/>
  <c r="D540" i="15"/>
  <c r="D541" i="15"/>
  <c r="D542" i="15"/>
  <c r="D543" i="15"/>
  <c r="D544" i="15"/>
  <c r="D545" i="15"/>
  <c r="D546" i="15"/>
  <c r="D547" i="15"/>
  <c r="D548" i="15"/>
  <c r="D549" i="15"/>
  <c r="D550" i="15"/>
  <c r="D551" i="15"/>
  <c r="D552" i="15"/>
  <c r="D553" i="15"/>
  <c r="D554" i="15"/>
  <c r="D555" i="15"/>
  <c r="D556" i="15"/>
  <c r="D557" i="15"/>
  <c r="D558" i="15"/>
  <c r="D559" i="15"/>
  <c r="D560" i="15"/>
  <c r="D561" i="15"/>
  <c r="D562" i="15"/>
  <c r="D56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2" i="15"/>
  <c r="D42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H4" i="15"/>
  <c r="H5" i="15"/>
  <c r="H6" i="15"/>
  <c r="H7" i="15"/>
  <c r="H8" i="15"/>
  <c r="H9" i="15"/>
  <c r="H849" i="15" s="1"/>
  <c r="H10" i="15"/>
  <c r="H11" i="15"/>
  <c r="H711" i="15" s="1"/>
  <c r="H12" i="15"/>
  <c r="H852" i="15" s="1"/>
  <c r="H13" i="15"/>
  <c r="H993" i="15" s="1"/>
  <c r="H14" i="15"/>
  <c r="H994" i="15" s="1"/>
  <c r="H15" i="15"/>
  <c r="H16" i="15"/>
  <c r="H18" i="15"/>
  <c r="H19" i="15"/>
  <c r="H20" i="15"/>
  <c r="W22" i="3" s="1"/>
  <c r="H21" i="15"/>
  <c r="H22" i="15"/>
  <c r="H23" i="15"/>
  <c r="H25" i="15"/>
  <c r="H725" i="15" s="1"/>
  <c r="H26" i="15"/>
  <c r="H586" i="15" s="1"/>
  <c r="H27" i="15"/>
  <c r="H727" i="15" s="1"/>
  <c r="H28" i="15"/>
  <c r="H29" i="15"/>
  <c r="H1009" i="15" s="1"/>
  <c r="H30" i="15"/>
  <c r="H32" i="15"/>
  <c r="H33" i="15"/>
  <c r="H1013" i="15" s="1"/>
  <c r="H34" i="15"/>
  <c r="H1014" i="15" s="1"/>
  <c r="H35" i="15"/>
  <c r="H1015" i="15" s="1"/>
  <c r="H36" i="15"/>
  <c r="H596" i="15" s="1"/>
  <c r="H37" i="15"/>
  <c r="H39" i="15"/>
  <c r="H1019" i="15" s="1"/>
  <c r="H40" i="15"/>
  <c r="H600" i="15" s="1"/>
  <c r="H41" i="15"/>
  <c r="H601" i="15" s="1"/>
  <c r="H42" i="15"/>
  <c r="H602" i="15" s="1"/>
  <c r="H43" i="15"/>
  <c r="H1023" i="15" s="1"/>
  <c r="H44" i="15"/>
  <c r="H46" i="15"/>
  <c r="H886" i="15" s="1"/>
  <c r="H47" i="15"/>
  <c r="H1027" i="15" s="1"/>
  <c r="H48" i="15"/>
  <c r="H49" i="15"/>
  <c r="H889" i="15" s="1"/>
  <c r="H50" i="15"/>
  <c r="H51" i="15"/>
  <c r="H53" i="15"/>
  <c r="H893" i="15" s="1"/>
  <c r="H54" i="15"/>
  <c r="H614" i="15" s="1"/>
  <c r="H55" i="15"/>
  <c r="H755" i="15" s="1"/>
  <c r="H56" i="15"/>
  <c r="H1036" i="15" s="1"/>
  <c r="H57" i="15"/>
  <c r="H1037" i="15" s="1"/>
  <c r="H58" i="15"/>
  <c r="H60" i="15"/>
  <c r="H1040" i="15" s="1"/>
  <c r="H61" i="15"/>
  <c r="H761" i="15" s="1"/>
  <c r="H62" i="15"/>
  <c r="H1042" i="15" s="1"/>
  <c r="H63" i="15"/>
  <c r="H763" i="15" s="1"/>
  <c r="H64" i="15"/>
  <c r="H764" i="15" s="1"/>
  <c r="H65" i="15"/>
  <c r="H67" i="15"/>
  <c r="H907" i="15" s="1"/>
  <c r="H68" i="15"/>
  <c r="H908" i="15" s="1"/>
  <c r="H69" i="15"/>
  <c r="H909" i="15" s="1"/>
  <c r="H70" i="15"/>
  <c r="H1050" i="15" s="1"/>
  <c r="H71" i="15"/>
  <c r="H631" i="15" s="1"/>
  <c r="H72" i="15"/>
  <c r="H74" i="15"/>
  <c r="H634" i="15" s="1"/>
  <c r="H75" i="15"/>
  <c r="H1055" i="15" s="1"/>
  <c r="H76" i="15"/>
  <c r="H916" i="15" s="1"/>
  <c r="H77" i="15"/>
  <c r="H777" i="15" s="1"/>
  <c r="H78" i="15"/>
  <c r="H778" i="15" s="1"/>
  <c r="H79" i="15"/>
  <c r="H81" i="15"/>
  <c r="H1061" i="15" s="1"/>
  <c r="H82" i="15"/>
  <c r="H1062" i="15" s="1"/>
  <c r="H83" i="15"/>
  <c r="H643" i="15" s="1"/>
  <c r="H84" i="15"/>
  <c r="H924" i="15" s="1"/>
  <c r="H85" i="15"/>
  <c r="H925" i="15" s="1"/>
  <c r="H86" i="15"/>
  <c r="H88" i="15"/>
  <c r="H928" i="15" s="1"/>
  <c r="H89" i="15"/>
  <c r="H789" i="15" s="1"/>
  <c r="H90" i="15"/>
  <c r="H790" i="15" s="1"/>
  <c r="H91" i="15"/>
  <c r="H931" i="15" s="1"/>
  <c r="H92" i="15"/>
  <c r="H1072" i="15" s="1"/>
  <c r="H93" i="15"/>
  <c r="H95" i="15"/>
  <c r="H935" i="15" s="1"/>
  <c r="H96" i="15"/>
  <c r="H796" i="15" s="1"/>
  <c r="H97" i="15"/>
  <c r="H797" i="15" s="1"/>
  <c r="H98" i="15"/>
  <c r="H658" i="15" s="1"/>
  <c r="H99" i="15"/>
  <c r="H1079" i="15" s="1"/>
  <c r="H100" i="15"/>
  <c r="H102" i="15"/>
  <c r="H1082" i="15" s="1"/>
  <c r="H103" i="15"/>
  <c r="H1083" i="15" s="1"/>
  <c r="H104" i="15"/>
  <c r="H1084" i="15" s="1"/>
  <c r="H105" i="15"/>
  <c r="H1085" i="15" s="1"/>
  <c r="H106" i="15"/>
  <c r="H1086" i="15" s="1"/>
  <c r="H107" i="15"/>
  <c r="H109" i="15"/>
  <c r="H949" i="15" s="1"/>
  <c r="H110" i="15"/>
  <c r="H1090" i="15" s="1"/>
  <c r="H111" i="15"/>
  <c r="H1091" i="15" s="1"/>
  <c r="H112" i="15"/>
  <c r="H812" i="15" s="1"/>
  <c r="H113" i="15"/>
  <c r="H813" i="15" s="1"/>
  <c r="H114" i="15"/>
  <c r="H116" i="15"/>
  <c r="H676" i="15" s="1"/>
  <c r="H117" i="15"/>
  <c r="H817" i="15" s="1"/>
  <c r="H118" i="15"/>
  <c r="H1098" i="15" s="1"/>
  <c r="H119" i="15"/>
  <c r="H120" i="15"/>
  <c r="H121" i="15"/>
  <c r="H123" i="15"/>
  <c r="H124" i="15"/>
  <c r="H824" i="15" s="1"/>
  <c r="H125" i="15"/>
  <c r="H825" i="15" s="1"/>
  <c r="H126" i="15"/>
  <c r="H826" i="15" s="1"/>
  <c r="H127" i="15"/>
  <c r="H967" i="15" s="1"/>
  <c r="H128" i="15"/>
  <c r="H130" i="15"/>
  <c r="H830" i="15" s="1"/>
  <c r="H131" i="15"/>
  <c r="H1111" i="15" s="1"/>
  <c r="H132" i="15"/>
  <c r="H1112" i="15" s="1"/>
  <c r="H133" i="15"/>
  <c r="H1113" i="15" s="1"/>
  <c r="H134" i="15"/>
  <c r="H974" i="15" s="1"/>
  <c r="H135" i="15"/>
  <c r="H137" i="15"/>
  <c r="H837" i="15" s="1"/>
  <c r="H138" i="15"/>
  <c r="H698" i="15" s="1"/>
  <c r="H139" i="15"/>
  <c r="H699" i="15" s="1"/>
  <c r="H140" i="15"/>
  <c r="H141" i="15"/>
  <c r="H701" i="15" s="1"/>
  <c r="H142" i="15"/>
  <c r="G4" i="15"/>
  <c r="G144" i="15" s="1"/>
  <c r="S32" i="14"/>
  <c r="S25" i="14"/>
  <c r="S18" i="14"/>
  <c r="S12" i="14"/>
  <c r="D35" i="14"/>
  <c r="S34" i="13"/>
  <c r="S27" i="13"/>
  <c r="S20" i="13"/>
  <c r="S13" i="13"/>
  <c r="D34" i="13"/>
  <c r="R11" i="13"/>
  <c r="W11" i="13"/>
  <c r="S31" i="11"/>
  <c r="S24" i="11"/>
  <c r="S17" i="11"/>
  <c r="S12" i="11"/>
  <c r="R12" i="11"/>
  <c r="D34" i="11"/>
  <c r="Y9" i="3"/>
  <c r="X9" i="3"/>
  <c r="S35" i="10"/>
  <c r="S28" i="10"/>
  <c r="S21" i="10"/>
  <c r="S14" i="10"/>
  <c r="D35" i="10"/>
  <c r="S37" i="9"/>
  <c r="D35" i="9"/>
  <c r="S30" i="9"/>
  <c r="S23" i="9"/>
  <c r="S16" i="9"/>
  <c r="X9" i="9"/>
  <c r="D34" i="8"/>
  <c r="S33" i="8"/>
  <c r="S26" i="8"/>
  <c r="S19" i="8"/>
  <c r="S38" i="7"/>
  <c r="S37" i="7"/>
  <c r="S36" i="7"/>
  <c r="S32" i="7"/>
  <c r="S31" i="7"/>
  <c r="S30" i="7"/>
  <c r="S29" i="7"/>
  <c r="S25" i="7"/>
  <c r="S24" i="7"/>
  <c r="S23" i="7"/>
  <c r="S22" i="7"/>
  <c r="S18" i="7"/>
  <c r="S17" i="7"/>
  <c r="S16" i="7"/>
  <c r="S15" i="7"/>
  <c r="S37" i="5"/>
  <c r="S36" i="5"/>
  <c r="S35" i="5"/>
  <c r="S34" i="5"/>
  <c r="S30" i="5"/>
  <c r="S29" i="5"/>
  <c r="S28" i="5"/>
  <c r="S27" i="5"/>
  <c r="S23" i="5"/>
  <c r="S22" i="5"/>
  <c r="S21" i="5"/>
  <c r="S20" i="5"/>
  <c r="S16" i="5"/>
  <c r="S15" i="5"/>
  <c r="S14" i="5"/>
  <c r="S13" i="5"/>
  <c r="R38" i="7"/>
  <c r="R10" i="7"/>
  <c r="S10" i="7"/>
  <c r="R11" i="7"/>
  <c r="S11" i="7"/>
  <c r="R12" i="7"/>
  <c r="V12" i="7" s="1"/>
  <c r="W12" i="7" s="1"/>
  <c r="L12" i="7" s="1"/>
  <c r="R13" i="7"/>
  <c r="R14" i="7"/>
  <c r="V14" i="7" s="1"/>
  <c r="W14" i="7" s="1"/>
  <c r="L14" i="7" s="1"/>
  <c r="R15" i="7"/>
  <c r="V15" i="7" s="1"/>
  <c r="W15" i="7" s="1"/>
  <c r="L15" i="7" s="1"/>
  <c r="R16" i="7"/>
  <c r="R17" i="7"/>
  <c r="V17" i="7" s="1"/>
  <c r="W17" i="7" s="1"/>
  <c r="L17" i="7" s="1"/>
  <c r="R18" i="7"/>
  <c r="R19" i="7"/>
  <c r="V19" i="7" s="1"/>
  <c r="W19" i="7" s="1"/>
  <c r="L19" i="7" s="1"/>
  <c r="R20" i="7"/>
  <c r="V20" i="7" s="1"/>
  <c r="W20" i="7" s="1"/>
  <c r="L20" i="7" s="1"/>
  <c r="R21" i="7"/>
  <c r="V21" i="7" s="1"/>
  <c r="W21" i="7" s="1"/>
  <c r="L21" i="7" s="1"/>
  <c r="R22" i="7"/>
  <c r="R23" i="7"/>
  <c r="R24" i="7"/>
  <c r="V24" i="7" s="1"/>
  <c r="W24" i="7" s="1"/>
  <c r="L24" i="7" s="1"/>
  <c r="R25" i="7"/>
  <c r="R26" i="7"/>
  <c r="V26" i="7" s="1"/>
  <c r="R27" i="7"/>
  <c r="V27" i="7" s="1"/>
  <c r="R28" i="7"/>
  <c r="V28" i="7" s="1"/>
  <c r="R29" i="7"/>
  <c r="V29" i="7" s="1"/>
  <c r="R30" i="7"/>
  <c r="R31" i="7"/>
  <c r="V31" i="7" s="1"/>
  <c r="W31" i="7" s="1"/>
  <c r="L31" i="7" s="1"/>
  <c r="R32" i="7"/>
  <c r="R33" i="7"/>
  <c r="V33" i="7" s="1"/>
  <c r="W33" i="7" s="1"/>
  <c r="L33" i="7" s="1"/>
  <c r="R34" i="7"/>
  <c r="V34" i="7" s="1"/>
  <c r="W34" i="7" s="1"/>
  <c r="L34" i="7" s="1"/>
  <c r="R35" i="7"/>
  <c r="V35" i="7" s="1"/>
  <c r="W35" i="7" s="1"/>
  <c r="L35" i="7" s="1"/>
  <c r="R36" i="7"/>
  <c r="R37" i="7"/>
  <c r="V37" i="7" s="1"/>
  <c r="W37" i="7" s="1"/>
  <c r="L37" i="7" s="1"/>
  <c r="D35" i="7"/>
  <c r="S9" i="7"/>
  <c r="R37" i="6"/>
  <c r="V37" i="6" s="1"/>
  <c r="W37" i="6" s="1"/>
  <c r="L37" i="6" s="1"/>
  <c r="AA37" i="6" s="1"/>
  <c r="D34" i="6"/>
  <c r="D20" i="6"/>
  <c r="S9" i="6"/>
  <c r="Q9" i="6"/>
  <c r="R38" i="5"/>
  <c r="D35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D32" i="4"/>
  <c r="Q24" i="4"/>
  <c r="T24" i="4" s="1"/>
  <c r="V24" i="4" s="1"/>
  <c r="Q35" i="4"/>
  <c r="T35" i="4" s="1"/>
  <c r="V35" i="4" s="1"/>
  <c r="Q34" i="4"/>
  <c r="T34" i="4" s="1"/>
  <c r="V34" i="4" s="1"/>
  <c r="Q28" i="4"/>
  <c r="T28" i="4" s="1"/>
  <c r="V28" i="4" s="1"/>
  <c r="Q27" i="4"/>
  <c r="T27" i="4" s="1"/>
  <c r="V27" i="4" s="1"/>
  <c r="Q26" i="4"/>
  <c r="T26" i="4" s="1"/>
  <c r="V26" i="4" s="1"/>
  <c r="Q20" i="4"/>
  <c r="T20" i="4" s="1"/>
  <c r="V20" i="4" s="1"/>
  <c r="Q19" i="4"/>
  <c r="T19" i="4" s="1"/>
  <c r="V19" i="4" s="1"/>
  <c r="Q18" i="4"/>
  <c r="T18" i="4" s="1"/>
  <c r="V18" i="4" s="1"/>
  <c r="Q12" i="4"/>
  <c r="T12" i="4" s="1"/>
  <c r="V12" i="4" s="1"/>
  <c r="Q11" i="4"/>
  <c r="T11" i="4" s="1"/>
  <c r="V11" i="4" s="1"/>
  <c r="Q10" i="4"/>
  <c r="T10" i="4" s="1"/>
  <c r="V10" i="4" s="1"/>
  <c r="AG22" i="2"/>
  <c r="AG21" i="2"/>
  <c r="AG20" i="2"/>
  <c r="AG19" i="2"/>
  <c r="AG18" i="2"/>
  <c r="AG35" i="2"/>
  <c r="AG34" i="2"/>
  <c r="AG33" i="2"/>
  <c r="AG32" i="2"/>
  <c r="AG31" i="2"/>
  <c r="AG48" i="2"/>
  <c r="AG47" i="2"/>
  <c r="AG46" i="2"/>
  <c r="AG45" i="2"/>
  <c r="AG44" i="2"/>
  <c r="AG61" i="2"/>
  <c r="AG60" i="2"/>
  <c r="AG59" i="2"/>
  <c r="AG58" i="2"/>
  <c r="AG57" i="2"/>
  <c r="AG74" i="2"/>
  <c r="AG73" i="2"/>
  <c r="AG72" i="2"/>
  <c r="AG71" i="2"/>
  <c r="AG70" i="2"/>
  <c r="Y74" i="2"/>
  <c r="Y73" i="2"/>
  <c r="Y72" i="2"/>
  <c r="Y71" i="2"/>
  <c r="Y70" i="2"/>
  <c r="Q74" i="2"/>
  <c r="Q73" i="2"/>
  <c r="Q72" i="2"/>
  <c r="Q71" i="2"/>
  <c r="Q70" i="2"/>
  <c r="I74" i="2"/>
  <c r="I73" i="2"/>
  <c r="I72" i="2"/>
  <c r="I71" i="2"/>
  <c r="I70" i="2"/>
  <c r="M3" i="14"/>
  <c r="M3" i="13"/>
  <c r="M3" i="12"/>
  <c r="M3" i="11"/>
  <c r="M3" i="10"/>
  <c r="M3" i="9"/>
  <c r="M3" i="8"/>
  <c r="M3" i="7"/>
  <c r="M3" i="6"/>
  <c r="M3" i="5"/>
  <c r="M3" i="4"/>
  <c r="M3" i="3"/>
  <c r="V38" i="7" l="1"/>
  <c r="W38" i="7" s="1"/>
  <c r="L38" i="7" s="1"/>
  <c r="AA38" i="7" s="1"/>
  <c r="V23" i="7"/>
  <c r="W23" i="7" s="1"/>
  <c r="L23" i="7" s="1"/>
  <c r="H683" i="15"/>
  <c r="X38" i="13"/>
  <c r="L38" i="13" s="1"/>
  <c r="AB38" i="13" s="1"/>
  <c r="W28" i="7"/>
  <c r="L28" i="7" s="1"/>
  <c r="W29" i="7"/>
  <c r="L29" i="7" s="1"/>
  <c r="AA29" i="7" s="1"/>
  <c r="W27" i="7"/>
  <c r="L27" i="7" s="1"/>
  <c r="W26" i="7"/>
  <c r="L26" i="7" s="1"/>
  <c r="H1002" i="15"/>
  <c r="W24" i="3"/>
  <c r="H721" i="15"/>
  <c r="W23" i="3"/>
  <c r="H999" i="15"/>
  <c r="W21" i="3"/>
  <c r="H998" i="15"/>
  <c r="W20" i="3"/>
  <c r="K33" i="7"/>
  <c r="O9" i="4"/>
  <c r="K43" i="4" s="1"/>
  <c r="V10" i="7"/>
  <c r="W10" i="7" s="1"/>
  <c r="L10" i="7" s="1"/>
  <c r="V25" i="7"/>
  <c r="W25" i="7" s="1"/>
  <c r="L25" i="7" s="1"/>
  <c r="V16" i="7"/>
  <c r="W16" i="7" s="1"/>
  <c r="L16" i="7" s="1"/>
  <c r="AA16" i="7" s="1"/>
  <c r="V36" i="7"/>
  <c r="W36" i="7" s="1"/>
  <c r="L36" i="7" s="1"/>
  <c r="V18" i="7"/>
  <c r="W18" i="7" s="1"/>
  <c r="L18" i="7" s="1"/>
  <c r="V32" i="7"/>
  <c r="W32" i="7" s="1"/>
  <c r="L32" i="7" s="1"/>
  <c r="V11" i="7"/>
  <c r="W11" i="7" s="1"/>
  <c r="L11" i="7" s="1"/>
  <c r="V30" i="7"/>
  <c r="W30" i="7" s="1"/>
  <c r="L30" i="7" s="1"/>
  <c r="AA30" i="7" s="1"/>
  <c r="V22" i="7"/>
  <c r="W22" i="7" s="1"/>
  <c r="L22" i="7" s="1"/>
  <c r="K22" i="7" s="1"/>
  <c r="M26" i="7" s="1"/>
  <c r="H874" i="15"/>
  <c r="H963" i="15"/>
  <c r="H950" i="15"/>
  <c r="H882" i="15"/>
  <c r="H1022" i="15"/>
  <c r="W31" i="4"/>
  <c r="H854" i="15"/>
  <c r="H873" i="15"/>
  <c r="H594" i="15"/>
  <c r="H736" i="15"/>
  <c r="H1016" i="15"/>
  <c r="H593" i="15"/>
  <c r="H735" i="15"/>
  <c r="H733" i="15"/>
  <c r="H657" i="15"/>
  <c r="H656" i="15"/>
  <c r="H1077" i="15"/>
  <c r="H729" i="15"/>
  <c r="H865" i="15"/>
  <c r="H823" i="15"/>
  <c r="H651" i="15"/>
  <c r="H650" i="15"/>
  <c r="H930" i="15"/>
  <c r="H861" i="15"/>
  <c r="H887" i="15"/>
  <c r="H853" i="15"/>
  <c r="H776" i="15"/>
  <c r="H775" i="15"/>
  <c r="H603" i="15"/>
  <c r="W30" i="4"/>
  <c r="W15" i="4"/>
  <c r="L15" i="4" s="1"/>
  <c r="W24" i="4"/>
  <c r="W17" i="4"/>
  <c r="W34" i="4"/>
  <c r="W16" i="4"/>
  <c r="W28" i="4"/>
  <c r="W35" i="4"/>
  <c r="W23" i="4"/>
  <c r="W14" i="4"/>
  <c r="L14" i="4" s="1"/>
  <c r="AA14" i="4" s="1"/>
  <c r="W27" i="4"/>
  <c r="W21" i="4"/>
  <c r="W10" i="4"/>
  <c r="L10" i="4" s="1"/>
  <c r="W20" i="4"/>
  <c r="W29" i="4"/>
  <c r="W22" i="4"/>
  <c r="AA21" i="7"/>
  <c r="AA28" i="7"/>
  <c r="AA23" i="7"/>
  <c r="V17" i="5"/>
  <c r="W17" i="5" s="1"/>
  <c r="V15" i="5"/>
  <c r="V23" i="5"/>
  <c r="W23" i="5" s="1"/>
  <c r="V31" i="5"/>
  <c r="W31" i="5" s="1"/>
  <c r="V10" i="5"/>
  <c r="W10" i="5" s="1"/>
  <c r="V16" i="5"/>
  <c r="W16" i="5" s="1"/>
  <c r="V24" i="5"/>
  <c r="W24" i="5" s="1"/>
  <c r="V32" i="5"/>
  <c r="W32" i="5" s="1"/>
  <c r="V18" i="5"/>
  <c r="W18" i="5" s="1"/>
  <c r="V26" i="5"/>
  <c r="W26" i="5" s="1"/>
  <c r="V34" i="5"/>
  <c r="W34" i="5" s="1"/>
  <c r="V19" i="5"/>
  <c r="W19" i="5" s="1"/>
  <c r="V27" i="5"/>
  <c r="W27" i="5" s="1"/>
  <c r="V35" i="5"/>
  <c r="W35" i="5" s="1"/>
  <c r="V12" i="5"/>
  <c r="W12" i="5" s="1"/>
  <c r="V20" i="5"/>
  <c r="W20" i="5" s="1"/>
  <c r="V28" i="5"/>
  <c r="W28" i="5" s="1"/>
  <c r="V36" i="5"/>
  <c r="W36" i="5" s="1"/>
  <c r="V25" i="5"/>
  <c r="W25" i="5" s="1"/>
  <c r="V33" i="5"/>
  <c r="W33" i="5" s="1"/>
  <c r="V13" i="5"/>
  <c r="V21" i="5"/>
  <c r="W21" i="5" s="1"/>
  <c r="V29" i="5"/>
  <c r="W29" i="5" s="1"/>
  <c r="V37" i="5"/>
  <c r="W37" i="5" s="1"/>
  <c r="V11" i="5"/>
  <c r="W11" i="5" s="1"/>
  <c r="V14" i="5"/>
  <c r="W14" i="5" s="1"/>
  <c r="V22" i="5"/>
  <c r="W22" i="5" s="1"/>
  <c r="V30" i="5"/>
  <c r="W30" i="5" s="1"/>
  <c r="V38" i="5"/>
  <c r="W38" i="5" s="1"/>
  <c r="H722" i="15"/>
  <c r="H862" i="15"/>
  <c r="H579" i="15"/>
  <c r="H1075" i="15"/>
  <c r="H655" i="15"/>
  <c r="H795" i="15"/>
  <c r="H1076" i="15"/>
  <c r="H762" i="15"/>
  <c r="H610" i="15"/>
  <c r="H750" i="15"/>
  <c r="H890" i="15"/>
  <c r="H1030" i="15"/>
  <c r="H883" i="15"/>
  <c r="H1021" i="15"/>
  <c r="H881" i="15"/>
  <c r="H988" i="15"/>
  <c r="H847" i="15"/>
  <c r="H1089" i="15"/>
  <c r="H592" i="15"/>
  <c r="H872" i="15"/>
  <c r="H1012" i="15"/>
  <c r="H732" i="15"/>
  <c r="H876" i="15"/>
  <c r="H595" i="15"/>
  <c r="H875" i="15"/>
  <c r="H771" i="15"/>
  <c r="H1051" i="15"/>
  <c r="H1049" i="15"/>
  <c r="H1048" i="15"/>
  <c r="H630" i="15"/>
  <c r="H911" i="15"/>
  <c r="H665" i="15"/>
  <c r="H666" i="15"/>
  <c r="H663" i="15"/>
  <c r="H806" i="15"/>
  <c r="H805" i="15"/>
  <c r="H841" i="15"/>
  <c r="H1121" i="15"/>
  <c r="H840" i="15"/>
  <c r="H981" i="15"/>
  <c r="H1120" i="15"/>
  <c r="H838" i="15"/>
  <c r="H980" i="15"/>
  <c r="H1118" i="15"/>
  <c r="H978" i="15"/>
  <c r="H700" i="15"/>
  <c r="H680" i="15"/>
  <c r="H820" i="15"/>
  <c r="H679" i="15"/>
  <c r="H819" i="15"/>
  <c r="H678" i="15"/>
  <c r="H1100" i="15"/>
  <c r="H960" i="15"/>
  <c r="H1099" i="15"/>
  <c r="H959" i="15"/>
  <c r="H1096" i="15"/>
  <c r="H1107" i="15"/>
  <c r="H1103" i="15"/>
  <c r="H687" i="15"/>
  <c r="H686" i="15"/>
  <c r="H827" i="15"/>
  <c r="H1114" i="15"/>
  <c r="H1110" i="15"/>
  <c r="H868" i="15"/>
  <c r="H728" i="15"/>
  <c r="H588" i="15"/>
  <c r="H585" i="15"/>
  <c r="H1008" i="15"/>
  <c r="H869" i="15"/>
  <c r="H1005" i="15"/>
  <c r="H904" i="15"/>
  <c r="H1044" i="15"/>
  <c r="H624" i="15"/>
  <c r="H798" i="15"/>
  <c r="H937" i="15"/>
  <c r="H936" i="15"/>
  <c r="H1078" i="15"/>
  <c r="H792" i="15"/>
  <c r="H1071" i="15"/>
  <c r="H1070" i="15"/>
  <c r="H788" i="15"/>
  <c r="H932" i="15"/>
  <c r="H791" i="15"/>
  <c r="H652" i="15"/>
  <c r="H754" i="15"/>
  <c r="H613" i="15"/>
  <c r="H753" i="15"/>
  <c r="H580" i="15"/>
  <c r="H860" i="15"/>
  <c r="H578" i="15"/>
  <c r="H720" i="15"/>
  <c r="H859" i="15"/>
  <c r="H719" i="15"/>
  <c r="H858" i="15"/>
  <c r="H642" i="15"/>
  <c r="H641" i="15"/>
  <c r="H923" i="15"/>
  <c r="H781" i="15"/>
  <c r="H922" i="15"/>
  <c r="H921" i="15"/>
  <c r="H1063" i="15"/>
  <c r="H748" i="15"/>
  <c r="H747" i="15"/>
  <c r="H609" i="15"/>
  <c r="H1029" i="15"/>
  <c r="H608" i="15"/>
  <c r="H1028" i="15"/>
  <c r="H607" i="15"/>
  <c r="H1026" i="15"/>
  <c r="H888" i="15"/>
  <c r="H575" i="15"/>
  <c r="H574" i="15"/>
  <c r="H573" i="15"/>
  <c r="H572" i="15"/>
  <c r="H855" i="15"/>
  <c r="H1058" i="15"/>
  <c r="H1057" i="15"/>
  <c r="H637" i="15"/>
  <c r="H918" i="15"/>
  <c r="H1056" i="15"/>
  <c r="H917" i="15"/>
  <c r="H635" i="15"/>
  <c r="H638" i="15"/>
  <c r="H636" i="15"/>
  <c r="H743" i="15"/>
  <c r="H742" i="15"/>
  <c r="H741" i="15"/>
  <c r="H566" i="15"/>
  <c r="H846" i="15"/>
  <c r="H567" i="15"/>
  <c r="H705" i="15"/>
  <c r="H986" i="15"/>
  <c r="H565" i="15"/>
  <c r="H845" i="15"/>
  <c r="H706" i="15"/>
  <c r="H844" i="15"/>
  <c r="H987" i="15"/>
  <c r="H985" i="15"/>
  <c r="H709" i="15"/>
  <c r="H569" i="15"/>
  <c r="H708" i="15"/>
  <c r="H568" i="15"/>
  <c r="H707" i="15"/>
  <c r="H848" i="15"/>
  <c r="H984" i="15"/>
  <c r="H564" i="15"/>
  <c r="H704" i="15"/>
  <c r="H669" i="15"/>
  <c r="H809" i="15"/>
  <c r="H953" i="15"/>
  <c r="H671" i="15"/>
  <c r="H811" i="15"/>
  <c r="H670" i="15"/>
  <c r="H810" i="15"/>
  <c r="H952" i="15"/>
  <c r="H1093" i="15"/>
  <c r="H951" i="15"/>
  <c r="H1092" i="15"/>
  <c r="H673" i="15"/>
  <c r="H672" i="15"/>
  <c r="H697" i="15"/>
  <c r="H979" i="15"/>
  <c r="H1119" i="15"/>
  <c r="H839" i="15"/>
  <c r="H977" i="15"/>
  <c r="H1117" i="15"/>
  <c r="H971" i="15"/>
  <c r="H694" i="15"/>
  <c r="H834" i="15"/>
  <c r="H970" i="15"/>
  <c r="H973" i="15"/>
  <c r="H693" i="15"/>
  <c r="H833" i="15"/>
  <c r="H692" i="15"/>
  <c r="H832" i="15"/>
  <c r="H972" i="15"/>
  <c r="H691" i="15"/>
  <c r="H831" i="15"/>
  <c r="H690" i="15"/>
  <c r="H685" i="15"/>
  <c r="H684" i="15"/>
  <c r="H966" i="15"/>
  <c r="H1106" i="15"/>
  <c r="H965" i="15"/>
  <c r="H1105" i="15"/>
  <c r="H964" i="15"/>
  <c r="H1104" i="15"/>
  <c r="H818" i="15"/>
  <c r="H958" i="15"/>
  <c r="H957" i="15"/>
  <c r="H1097" i="15"/>
  <c r="H677" i="15"/>
  <c r="H816" i="15"/>
  <c r="H956" i="15"/>
  <c r="H804" i="15"/>
  <c r="H664" i="15"/>
  <c r="H803" i="15"/>
  <c r="H662" i="15"/>
  <c r="H946" i="15"/>
  <c r="H802" i="15"/>
  <c r="H945" i="15"/>
  <c r="H944" i="15"/>
  <c r="H942" i="15"/>
  <c r="H943" i="15"/>
  <c r="H659" i="15"/>
  <c r="H938" i="15"/>
  <c r="H939" i="15"/>
  <c r="H799" i="15"/>
  <c r="H1069" i="15"/>
  <c r="H1068" i="15"/>
  <c r="H649" i="15"/>
  <c r="H648" i="15"/>
  <c r="H929" i="15"/>
  <c r="H785" i="15"/>
  <c r="H784" i="15"/>
  <c r="H1065" i="15"/>
  <c r="H645" i="15"/>
  <c r="H783" i="15"/>
  <c r="H1064" i="15"/>
  <c r="H644" i="15"/>
  <c r="H782" i="15"/>
  <c r="H915" i="15"/>
  <c r="H914" i="15"/>
  <c r="H1054" i="15"/>
  <c r="H774" i="15"/>
  <c r="H628" i="15"/>
  <c r="H769" i="15"/>
  <c r="H770" i="15"/>
  <c r="H910" i="15"/>
  <c r="H627" i="15"/>
  <c r="H768" i="15"/>
  <c r="H1047" i="15"/>
  <c r="H767" i="15"/>
  <c r="H622" i="15"/>
  <c r="H902" i="15"/>
  <c r="H621" i="15"/>
  <c r="H901" i="15"/>
  <c r="H1041" i="15"/>
  <c r="H623" i="15"/>
  <c r="H760" i="15"/>
  <c r="H903" i="15"/>
  <c r="H1043" i="15"/>
  <c r="H620" i="15"/>
  <c r="H900" i="15"/>
  <c r="H1035" i="15"/>
  <c r="H615" i="15"/>
  <c r="H756" i="15"/>
  <c r="H894" i="15"/>
  <c r="H897" i="15"/>
  <c r="H1034" i="15"/>
  <c r="H617" i="15"/>
  <c r="H896" i="15"/>
  <c r="H1033" i="15"/>
  <c r="H616" i="15"/>
  <c r="H757" i="15"/>
  <c r="H895" i="15"/>
  <c r="H749" i="15"/>
  <c r="H606" i="15"/>
  <c r="H746" i="15"/>
  <c r="H740" i="15"/>
  <c r="H880" i="15"/>
  <c r="H1020" i="15"/>
  <c r="H879" i="15"/>
  <c r="H739" i="15"/>
  <c r="H599" i="15"/>
  <c r="H734" i="15"/>
  <c r="H726" i="15"/>
  <c r="H1007" i="15"/>
  <c r="H1006" i="15"/>
  <c r="H589" i="15"/>
  <c r="H867" i="15"/>
  <c r="H587" i="15"/>
  <c r="H866" i="15"/>
  <c r="H1001" i="15"/>
  <c r="H718" i="15"/>
  <c r="H1000" i="15"/>
  <c r="H582" i="15"/>
  <c r="H581" i="15"/>
  <c r="H991" i="15"/>
  <c r="H713" i="15"/>
  <c r="H571" i="15"/>
  <c r="H715" i="15"/>
  <c r="H851" i="15"/>
  <c r="H995" i="15"/>
  <c r="H714" i="15"/>
  <c r="H712" i="15"/>
  <c r="H992" i="15"/>
  <c r="Z9" i="3"/>
  <c r="Q11" i="13"/>
  <c r="T11" i="13" s="1"/>
  <c r="V11" i="13" s="1"/>
  <c r="X11" i="13" s="1"/>
  <c r="L11" i="13" s="1"/>
  <c r="AB11" i="13" s="1"/>
  <c r="S33" i="14"/>
  <c r="S26" i="14"/>
  <c r="S19" i="14"/>
  <c r="S13" i="14"/>
  <c r="S35" i="13"/>
  <c r="S28" i="13"/>
  <c r="S21" i="13"/>
  <c r="S14" i="13"/>
  <c r="S32" i="11"/>
  <c r="S25" i="11"/>
  <c r="S18" i="11"/>
  <c r="S36" i="10"/>
  <c r="S29" i="10"/>
  <c r="S23" i="10"/>
  <c r="S22" i="10"/>
  <c r="S15" i="10"/>
  <c r="S10" i="10"/>
  <c r="S9" i="10"/>
  <c r="S31" i="9"/>
  <c r="S24" i="9"/>
  <c r="S17" i="9"/>
  <c r="S34" i="8"/>
  <c r="S27" i="8"/>
  <c r="S20" i="8"/>
  <c r="S34" i="6"/>
  <c r="S33" i="6"/>
  <c r="S32" i="6"/>
  <c r="S31" i="6"/>
  <c r="B4" i="15"/>
  <c r="C4" i="15"/>
  <c r="B5" i="15"/>
  <c r="C5" i="15"/>
  <c r="B6" i="15"/>
  <c r="C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G143" i="15"/>
  <c r="G283" i="15" s="1"/>
  <c r="C143" i="15"/>
  <c r="B143" i="15"/>
  <c r="G142" i="15"/>
  <c r="G282" i="15" s="1"/>
  <c r="C142" i="15"/>
  <c r="B142" i="15"/>
  <c r="G141" i="15"/>
  <c r="G281" i="15" s="1"/>
  <c r="C141" i="15"/>
  <c r="B141" i="15"/>
  <c r="G140" i="15"/>
  <c r="G280" i="15" s="1"/>
  <c r="C140" i="15"/>
  <c r="B140" i="15"/>
  <c r="G139" i="15"/>
  <c r="G279" i="15" s="1"/>
  <c r="C139" i="15"/>
  <c r="B139" i="15"/>
  <c r="G138" i="15"/>
  <c r="G278" i="15" s="1"/>
  <c r="C138" i="15"/>
  <c r="B138" i="15"/>
  <c r="G137" i="15"/>
  <c r="G277" i="15" s="1"/>
  <c r="C137" i="15"/>
  <c r="B137" i="15"/>
  <c r="G136" i="15"/>
  <c r="G276" i="15" s="1"/>
  <c r="C136" i="15"/>
  <c r="B136" i="15"/>
  <c r="G135" i="15"/>
  <c r="G275" i="15" s="1"/>
  <c r="C135" i="15"/>
  <c r="B135" i="15"/>
  <c r="G134" i="15"/>
  <c r="G274" i="15" s="1"/>
  <c r="C134" i="15"/>
  <c r="B134" i="15"/>
  <c r="G133" i="15"/>
  <c r="G273" i="15" s="1"/>
  <c r="C133" i="15"/>
  <c r="B133" i="15"/>
  <c r="G132" i="15"/>
  <c r="G272" i="15" s="1"/>
  <c r="C132" i="15"/>
  <c r="B132" i="15"/>
  <c r="G131" i="15"/>
  <c r="G271" i="15" s="1"/>
  <c r="C131" i="15"/>
  <c r="B131" i="15"/>
  <c r="G130" i="15"/>
  <c r="G270" i="15" s="1"/>
  <c r="C130" i="15"/>
  <c r="B130" i="15"/>
  <c r="G129" i="15"/>
  <c r="G269" i="15" s="1"/>
  <c r="C129" i="15"/>
  <c r="B129" i="15"/>
  <c r="G128" i="15"/>
  <c r="G268" i="15" s="1"/>
  <c r="C128" i="15"/>
  <c r="B128" i="15"/>
  <c r="G127" i="15"/>
  <c r="G267" i="15" s="1"/>
  <c r="C127" i="15"/>
  <c r="B127" i="15"/>
  <c r="G126" i="15"/>
  <c r="G266" i="15" s="1"/>
  <c r="C126" i="15"/>
  <c r="B126" i="15"/>
  <c r="G125" i="15"/>
  <c r="G265" i="15" s="1"/>
  <c r="C125" i="15"/>
  <c r="B125" i="15"/>
  <c r="G124" i="15"/>
  <c r="G264" i="15" s="1"/>
  <c r="C124" i="15"/>
  <c r="B124" i="15"/>
  <c r="G123" i="15"/>
  <c r="G263" i="15" s="1"/>
  <c r="C123" i="15"/>
  <c r="B123" i="15"/>
  <c r="G122" i="15"/>
  <c r="G262" i="15" s="1"/>
  <c r="C122" i="15"/>
  <c r="B122" i="15"/>
  <c r="G121" i="15"/>
  <c r="G261" i="15" s="1"/>
  <c r="C121" i="15"/>
  <c r="B121" i="15"/>
  <c r="G120" i="15"/>
  <c r="G260" i="15" s="1"/>
  <c r="C120" i="15"/>
  <c r="B120" i="15"/>
  <c r="G119" i="15"/>
  <c r="G259" i="15" s="1"/>
  <c r="C119" i="15"/>
  <c r="B119" i="15"/>
  <c r="G118" i="15"/>
  <c r="G258" i="15" s="1"/>
  <c r="C118" i="15"/>
  <c r="B118" i="15"/>
  <c r="G117" i="15"/>
  <c r="G257" i="15" s="1"/>
  <c r="C117" i="15"/>
  <c r="B117" i="15"/>
  <c r="G116" i="15"/>
  <c r="G256" i="15" s="1"/>
  <c r="C116" i="15"/>
  <c r="G115" i="15"/>
  <c r="G255" i="15" s="1"/>
  <c r="C115" i="15"/>
  <c r="B115" i="15"/>
  <c r="G114" i="15"/>
  <c r="G254" i="15" s="1"/>
  <c r="C114" i="15"/>
  <c r="B114" i="15"/>
  <c r="G113" i="15"/>
  <c r="G253" i="15" s="1"/>
  <c r="C113" i="15"/>
  <c r="B113" i="15"/>
  <c r="G112" i="15"/>
  <c r="G252" i="15" s="1"/>
  <c r="C112" i="15"/>
  <c r="B112" i="15"/>
  <c r="G111" i="15"/>
  <c r="G251" i="15" s="1"/>
  <c r="C111" i="15"/>
  <c r="B111" i="15"/>
  <c r="G110" i="15"/>
  <c r="G250" i="15" s="1"/>
  <c r="C110" i="15"/>
  <c r="B110" i="15"/>
  <c r="C109" i="15"/>
  <c r="B109" i="15"/>
  <c r="B116" i="15"/>
  <c r="G109" i="15"/>
  <c r="G249" i="15" s="1"/>
  <c r="G108" i="15"/>
  <c r="G248" i="15" s="1"/>
  <c r="C108" i="15"/>
  <c r="B108" i="15"/>
  <c r="G107" i="15"/>
  <c r="G247" i="15" s="1"/>
  <c r="C107" i="15"/>
  <c r="B107" i="15"/>
  <c r="G106" i="15"/>
  <c r="G246" i="15" s="1"/>
  <c r="C106" i="15"/>
  <c r="B106" i="15"/>
  <c r="G105" i="15"/>
  <c r="G245" i="15" s="1"/>
  <c r="C105" i="15"/>
  <c r="B105" i="15"/>
  <c r="G104" i="15"/>
  <c r="G244" i="15" s="1"/>
  <c r="C104" i="15"/>
  <c r="B104" i="15"/>
  <c r="G103" i="15"/>
  <c r="G243" i="15" s="1"/>
  <c r="C103" i="15"/>
  <c r="B103" i="15"/>
  <c r="G102" i="15"/>
  <c r="G242" i="15" s="1"/>
  <c r="C102" i="15"/>
  <c r="B102" i="15"/>
  <c r="G73" i="15"/>
  <c r="G213" i="15" s="1"/>
  <c r="G72" i="15"/>
  <c r="G212" i="15" s="1"/>
  <c r="G71" i="15"/>
  <c r="G211" i="15" s="1"/>
  <c r="G70" i="15"/>
  <c r="G210" i="15" s="1"/>
  <c r="G69" i="15"/>
  <c r="G209" i="15" s="1"/>
  <c r="G68" i="15"/>
  <c r="G208" i="15" s="1"/>
  <c r="G67" i="15"/>
  <c r="G207" i="15" s="1"/>
  <c r="G66" i="15"/>
  <c r="G206" i="15" s="1"/>
  <c r="C73" i="15"/>
  <c r="C72" i="15"/>
  <c r="C71" i="15"/>
  <c r="C70" i="15"/>
  <c r="C69" i="15"/>
  <c r="C68" i="15"/>
  <c r="C67" i="15"/>
  <c r="C66" i="15"/>
  <c r="B73" i="15"/>
  <c r="B72" i="15"/>
  <c r="B71" i="15"/>
  <c r="B70" i="15"/>
  <c r="B69" i="15"/>
  <c r="B68" i="15"/>
  <c r="B67" i="15"/>
  <c r="B66" i="15"/>
  <c r="G38" i="15"/>
  <c r="G178" i="15" s="1"/>
  <c r="G37" i="15"/>
  <c r="G177" i="15" s="1"/>
  <c r="G36" i="15"/>
  <c r="G176" i="15" s="1"/>
  <c r="G35" i="15"/>
  <c r="G175" i="15" s="1"/>
  <c r="G34" i="15"/>
  <c r="G174" i="15" s="1"/>
  <c r="G33" i="15"/>
  <c r="G173" i="15" s="1"/>
  <c r="G32" i="15"/>
  <c r="G172" i="15" s="1"/>
  <c r="G31" i="15"/>
  <c r="G171" i="15" s="1"/>
  <c r="C38" i="15"/>
  <c r="C37" i="15"/>
  <c r="C36" i="15"/>
  <c r="C35" i="15"/>
  <c r="C34" i="15"/>
  <c r="C33" i="15"/>
  <c r="C32" i="15"/>
  <c r="B38" i="15"/>
  <c r="B37" i="15"/>
  <c r="B36" i="15"/>
  <c r="B35" i="15"/>
  <c r="B34" i="15"/>
  <c r="B33" i="15"/>
  <c r="B32" i="15"/>
  <c r="AF76" i="2"/>
  <c r="AA69" i="2" s="1"/>
  <c r="AA75" i="2" s="1"/>
  <c r="X76" i="2"/>
  <c r="P76" i="2"/>
  <c r="H76" i="2"/>
  <c r="AF63" i="2"/>
  <c r="AA56" i="2" s="1"/>
  <c r="AA62" i="2" s="1"/>
  <c r="AF50" i="2"/>
  <c r="AA43" i="2" s="1"/>
  <c r="AA49" i="2" s="1"/>
  <c r="AF37" i="2"/>
  <c r="AA30" i="2" s="1"/>
  <c r="AA36" i="2" s="1"/>
  <c r="AF24" i="2"/>
  <c r="AA17" i="2" s="1"/>
  <c r="AA23" i="2" s="1"/>
  <c r="N39" i="7" l="1"/>
  <c r="N33" i="7"/>
  <c r="N26" i="7"/>
  <c r="K36" i="7"/>
  <c r="M39" i="7" s="1"/>
  <c r="L22" i="4"/>
  <c r="L35" i="4"/>
  <c r="AA35" i="4" s="1"/>
  <c r="L29" i="4"/>
  <c r="AA29" i="4" s="1"/>
  <c r="L28" i="4"/>
  <c r="AA28" i="4" s="1"/>
  <c r="AA15" i="4"/>
  <c r="L16" i="4"/>
  <c r="AA16" i="4" s="1"/>
  <c r="L30" i="4"/>
  <c r="AA30" i="4" s="1"/>
  <c r="AA10" i="4"/>
  <c r="L34" i="4"/>
  <c r="AA34" i="4" s="1"/>
  <c r="AA22" i="4"/>
  <c r="L23" i="4"/>
  <c r="AA23" i="4" s="1"/>
  <c r="L20" i="4"/>
  <c r="AA20" i="4" s="1"/>
  <c r="L21" i="4"/>
  <c r="AA21" i="4" s="1"/>
  <c r="L17" i="4"/>
  <c r="L31" i="4"/>
  <c r="L27" i="4"/>
  <c r="AA27" i="4" s="1"/>
  <c r="L24" i="4"/>
  <c r="W13" i="5"/>
  <c r="L13" i="5" s="1"/>
  <c r="AA13" i="5" s="1"/>
  <c r="W15" i="5"/>
  <c r="L15" i="5" s="1"/>
  <c r="AA15" i="5" s="1"/>
  <c r="AA22" i="7"/>
  <c r="L29" i="5"/>
  <c r="AA29" i="5" s="1"/>
  <c r="L28" i="5"/>
  <c r="AA28" i="5" s="1"/>
  <c r="L21" i="5"/>
  <c r="AA21" i="5" s="1"/>
  <c r="L35" i="5"/>
  <c r="AA35" i="5" s="1"/>
  <c r="L20" i="5"/>
  <c r="AA20" i="5" s="1"/>
  <c r="L27" i="5"/>
  <c r="AA27" i="5" s="1"/>
  <c r="L22" i="5"/>
  <c r="AA22" i="5" s="1"/>
  <c r="L34" i="5"/>
  <c r="AA34" i="5" s="1"/>
  <c r="L14" i="5"/>
  <c r="AA14" i="5" s="1"/>
  <c r="AA37" i="7"/>
  <c r="K14" i="5"/>
  <c r="K13" i="5"/>
  <c r="K12" i="5"/>
  <c r="AA14" i="7"/>
  <c r="B1083" i="15"/>
  <c r="B943" i="15"/>
  <c r="B663" i="15"/>
  <c r="B803" i="15"/>
  <c r="B523" i="15"/>
  <c r="B383" i="15"/>
  <c r="B243" i="15"/>
  <c r="C1120" i="15"/>
  <c r="C700" i="15"/>
  <c r="C980" i="15"/>
  <c r="C840" i="15"/>
  <c r="C560" i="15"/>
  <c r="C420" i="15"/>
  <c r="C280" i="15"/>
  <c r="C1050" i="15"/>
  <c r="C910" i="15"/>
  <c r="C770" i="15"/>
  <c r="C490" i="15"/>
  <c r="C630" i="15"/>
  <c r="C350" i="15"/>
  <c r="C210" i="15"/>
  <c r="C1083" i="15"/>
  <c r="C663" i="15"/>
  <c r="C803" i="15"/>
  <c r="C943" i="15"/>
  <c r="C523" i="15"/>
  <c r="C243" i="15"/>
  <c r="C383" i="15"/>
  <c r="B1086" i="15"/>
  <c r="B666" i="15"/>
  <c r="B946" i="15"/>
  <c r="B806" i="15"/>
  <c r="B526" i="15"/>
  <c r="B386" i="15"/>
  <c r="B246" i="15"/>
  <c r="B1091" i="15"/>
  <c r="B951" i="15"/>
  <c r="B671" i="15"/>
  <c r="B811" i="15"/>
  <c r="B531" i="15"/>
  <c r="B391" i="15"/>
  <c r="B251" i="15"/>
  <c r="C1099" i="15"/>
  <c r="C679" i="15"/>
  <c r="C819" i="15"/>
  <c r="C959" i="15"/>
  <c r="C539" i="15"/>
  <c r="C399" i="15"/>
  <c r="C259" i="15"/>
  <c r="B1102" i="15"/>
  <c r="B682" i="15"/>
  <c r="B962" i="15"/>
  <c r="B822" i="15"/>
  <c r="B542" i="15"/>
  <c r="B402" i="15"/>
  <c r="B262" i="15"/>
  <c r="C1107" i="15"/>
  <c r="C687" i="15"/>
  <c r="C967" i="15"/>
  <c r="C827" i="15"/>
  <c r="C547" i="15"/>
  <c r="C407" i="15"/>
  <c r="C267" i="15"/>
  <c r="B1110" i="15"/>
  <c r="B690" i="15"/>
  <c r="B830" i="15"/>
  <c r="B970" i="15"/>
  <c r="B550" i="15"/>
  <c r="B410" i="15"/>
  <c r="B270" i="15"/>
  <c r="C1115" i="15"/>
  <c r="C695" i="15"/>
  <c r="C835" i="15"/>
  <c r="C975" i="15"/>
  <c r="C555" i="15"/>
  <c r="C415" i="15"/>
  <c r="C275" i="15"/>
  <c r="B1118" i="15"/>
  <c r="B698" i="15"/>
  <c r="B978" i="15"/>
  <c r="B838" i="15"/>
  <c r="B558" i="15"/>
  <c r="B418" i="15"/>
  <c r="B278" i="15"/>
  <c r="C1123" i="15"/>
  <c r="C703" i="15"/>
  <c r="C843" i="15"/>
  <c r="C983" i="15"/>
  <c r="C563" i="15"/>
  <c r="C423" i="15"/>
  <c r="C283" i="15"/>
  <c r="C995" i="15"/>
  <c r="C575" i="15"/>
  <c r="C855" i="15"/>
  <c r="C715" i="15"/>
  <c r="C435" i="15"/>
  <c r="C155" i="15"/>
  <c r="C295" i="15"/>
  <c r="C851" i="15"/>
  <c r="C711" i="15"/>
  <c r="C431" i="15"/>
  <c r="C991" i="15"/>
  <c r="C571" i="15"/>
  <c r="C291" i="15"/>
  <c r="C151" i="15"/>
  <c r="C987" i="15"/>
  <c r="C707" i="15"/>
  <c r="C567" i="15"/>
  <c r="C847" i="15"/>
  <c r="C427" i="15"/>
  <c r="C287" i="15"/>
  <c r="C147" i="15"/>
  <c r="C874" i="15"/>
  <c r="C1014" i="15"/>
  <c r="C734" i="15"/>
  <c r="C594" i="15"/>
  <c r="C314" i="15"/>
  <c r="C454" i="15"/>
  <c r="C174" i="15"/>
  <c r="C1096" i="15"/>
  <c r="C956" i="15"/>
  <c r="C676" i="15"/>
  <c r="C816" i="15"/>
  <c r="C536" i="15"/>
  <c r="C396" i="15"/>
  <c r="C256" i="15"/>
  <c r="B1107" i="15"/>
  <c r="B967" i="15"/>
  <c r="B687" i="15"/>
  <c r="B827" i="15"/>
  <c r="B547" i="15"/>
  <c r="B267" i="15"/>
  <c r="B407" i="15"/>
  <c r="C1112" i="15"/>
  <c r="C972" i="15"/>
  <c r="C692" i="15"/>
  <c r="C832" i="15"/>
  <c r="C552" i="15"/>
  <c r="C272" i="15"/>
  <c r="C412" i="15"/>
  <c r="B848" i="15"/>
  <c r="B708" i="15"/>
  <c r="B568" i="15"/>
  <c r="B988" i="15"/>
  <c r="B288" i="15"/>
  <c r="B428" i="15"/>
  <c r="B148" i="15"/>
  <c r="B1014" i="15"/>
  <c r="B734" i="15"/>
  <c r="B594" i="15"/>
  <c r="B874" i="15"/>
  <c r="B454" i="15"/>
  <c r="B314" i="15"/>
  <c r="B174" i="15"/>
  <c r="B875" i="15"/>
  <c r="B1015" i="15"/>
  <c r="B455" i="15"/>
  <c r="B735" i="15"/>
  <c r="B595" i="15"/>
  <c r="B315" i="15"/>
  <c r="B175" i="15"/>
  <c r="C1091" i="15"/>
  <c r="C671" i="15"/>
  <c r="C951" i="15"/>
  <c r="C811" i="15"/>
  <c r="C531" i="15"/>
  <c r="C391" i="15"/>
  <c r="C251" i="15"/>
  <c r="B1094" i="15"/>
  <c r="B674" i="15"/>
  <c r="B814" i="15"/>
  <c r="B954" i="15"/>
  <c r="B534" i="15"/>
  <c r="B394" i="15"/>
  <c r="B254" i="15"/>
  <c r="B957" i="15"/>
  <c r="B1097" i="15"/>
  <c r="B817" i="15"/>
  <c r="B677" i="15"/>
  <c r="B537" i="15"/>
  <c r="B397" i="15"/>
  <c r="B257" i="15"/>
  <c r="C962" i="15"/>
  <c r="C1102" i="15"/>
  <c r="C822" i="15"/>
  <c r="C682" i="15"/>
  <c r="C542" i="15"/>
  <c r="C402" i="15"/>
  <c r="C262" i="15"/>
  <c r="B965" i="15"/>
  <c r="B1105" i="15"/>
  <c r="B825" i="15"/>
  <c r="B545" i="15"/>
  <c r="B685" i="15"/>
  <c r="B405" i="15"/>
  <c r="B265" i="15"/>
  <c r="C970" i="15"/>
  <c r="C1110" i="15"/>
  <c r="C830" i="15"/>
  <c r="C690" i="15"/>
  <c r="C550" i="15"/>
  <c r="C270" i="15"/>
  <c r="C410" i="15"/>
  <c r="B973" i="15"/>
  <c r="B1113" i="15"/>
  <c r="B833" i="15"/>
  <c r="B693" i="15"/>
  <c r="B553" i="15"/>
  <c r="B273" i="15"/>
  <c r="B413" i="15"/>
  <c r="C978" i="15"/>
  <c r="C1118" i="15"/>
  <c r="C838" i="15"/>
  <c r="C698" i="15"/>
  <c r="C558" i="15"/>
  <c r="C278" i="15"/>
  <c r="C418" i="15"/>
  <c r="B981" i="15"/>
  <c r="B1121" i="15"/>
  <c r="B841" i="15"/>
  <c r="B701" i="15"/>
  <c r="B561" i="15"/>
  <c r="B281" i="15"/>
  <c r="B421" i="15"/>
  <c r="B995" i="15"/>
  <c r="B855" i="15"/>
  <c r="B575" i="15"/>
  <c r="B715" i="15"/>
  <c r="B435" i="15"/>
  <c r="B295" i="15"/>
  <c r="B155" i="15"/>
  <c r="B851" i="15"/>
  <c r="B991" i="15"/>
  <c r="B431" i="15"/>
  <c r="B571" i="15"/>
  <c r="B711" i="15"/>
  <c r="F711" i="15" s="1"/>
  <c r="B291" i="15"/>
  <c r="B151" i="15"/>
  <c r="B987" i="15"/>
  <c r="B847" i="15"/>
  <c r="B567" i="15"/>
  <c r="B427" i="15"/>
  <c r="B707" i="15"/>
  <c r="B287" i="15"/>
  <c r="B147" i="15"/>
  <c r="C1088" i="15"/>
  <c r="C948" i="15"/>
  <c r="C668" i="15"/>
  <c r="C808" i="15"/>
  <c r="C528" i="15"/>
  <c r="C388" i="15"/>
  <c r="C248" i="15"/>
  <c r="B910" i="15"/>
  <c r="B770" i="15"/>
  <c r="F770" i="15" s="1"/>
  <c r="B1050" i="15"/>
  <c r="F1050" i="15" s="1"/>
  <c r="B630" i="15"/>
  <c r="B350" i="15"/>
  <c r="B210" i="15"/>
  <c r="B490" i="15"/>
  <c r="C1016" i="15"/>
  <c r="C876" i="15"/>
  <c r="C596" i="15"/>
  <c r="C456" i="15"/>
  <c r="C736" i="15"/>
  <c r="C316" i="15"/>
  <c r="C176" i="15"/>
  <c r="B1051" i="15"/>
  <c r="B911" i="15"/>
  <c r="B631" i="15"/>
  <c r="B771" i="15"/>
  <c r="B491" i="15"/>
  <c r="B351" i="15"/>
  <c r="B211" i="15"/>
  <c r="C1051" i="15"/>
  <c r="C631" i="15"/>
  <c r="C771" i="15"/>
  <c r="C911" i="15"/>
  <c r="C491" i="15"/>
  <c r="C211" i="15"/>
  <c r="C351" i="15"/>
  <c r="C946" i="15"/>
  <c r="C1086" i="15"/>
  <c r="C806" i="15"/>
  <c r="C666" i="15"/>
  <c r="C526" i="15"/>
  <c r="C246" i="15"/>
  <c r="C386" i="15"/>
  <c r="B1016" i="15"/>
  <c r="B736" i="15"/>
  <c r="B876" i="15"/>
  <c r="B456" i="15"/>
  <c r="B176" i="15"/>
  <c r="B596" i="15"/>
  <c r="B316" i="15"/>
  <c r="C877" i="15"/>
  <c r="C1017" i="15"/>
  <c r="C737" i="15"/>
  <c r="C597" i="15"/>
  <c r="C317" i="15"/>
  <c r="C457" i="15"/>
  <c r="C177" i="15"/>
  <c r="B912" i="15"/>
  <c r="B1052" i="15"/>
  <c r="B772" i="15"/>
  <c r="B352" i="15"/>
  <c r="B212" i="15"/>
  <c r="B492" i="15"/>
  <c r="B632" i="15"/>
  <c r="C912" i="15"/>
  <c r="C1052" i="15"/>
  <c r="C772" i="15"/>
  <c r="C632" i="15"/>
  <c r="C492" i="15"/>
  <c r="C212" i="15"/>
  <c r="C352" i="15"/>
  <c r="B944" i="15"/>
  <c r="B1084" i="15"/>
  <c r="B804" i="15"/>
  <c r="B384" i="15"/>
  <c r="B244" i="15"/>
  <c r="B524" i="15"/>
  <c r="B664" i="15"/>
  <c r="B1096" i="15"/>
  <c r="B956" i="15"/>
  <c r="B816" i="15"/>
  <c r="B536" i="15"/>
  <c r="B676" i="15"/>
  <c r="B396" i="15"/>
  <c r="B256" i="15"/>
  <c r="C954" i="15"/>
  <c r="C1094" i="15"/>
  <c r="C814" i="15"/>
  <c r="C534" i="15"/>
  <c r="C674" i="15"/>
  <c r="C394" i="15"/>
  <c r="C254" i="15"/>
  <c r="C957" i="15"/>
  <c r="C1097" i="15"/>
  <c r="C817" i="15"/>
  <c r="C397" i="15"/>
  <c r="C677" i="15"/>
  <c r="C537" i="15"/>
  <c r="C257" i="15"/>
  <c r="B960" i="15"/>
  <c r="B1100" i="15"/>
  <c r="B400" i="15"/>
  <c r="B680" i="15"/>
  <c r="B820" i="15"/>
  <c r="B540" i="15"/>
  <c r="B260" i="15"/>
  <c r="C965" i="15"/>
  <c r="C1105" i="15"/>
  <c r="C405" i="15"/>
  <c r="C825" i="15"/>
  <c r="C545" i="15"/>
  <c r="C265" i="15"/>
  <c r="C685" i="15"/>
  <c r="B968" i="15"/>
  <c r="B1108" i="15"/>
  <c r="B408" i="15"/>
  <c r="B828" i="15"/>
  <c r="B688" i="15"/>
  <c r="B268" i="15"/>
  <c r="B548" i="15"/>
  <c r="C973" i="15"/>
  <c r="C1113" i="15"/>
  <c r="C693" i="15"/>
  <c r="C413" i="15"/>
  <c r="C833" i="15"/>
  <c r="C553" i="15"/>
  <c r="C273" i="15"/>
  <c r="B976" i="15"/>
  <c r="B1116" i="15"/>
  <c r="B836" i="15"/>
  <c r="B416" i="15"/>
  <c r="B556" i="15"/>
  <c r="B696" i="15"/>
  <c r="B276" i="15"/>
  <c r="C981" i="15"/>
  <c r="C1121" i="15"/>
  <c r="C421" i="15"/>
  <c r="C701" i="15"/>
  <c r="C841" i="15"/>
  <c r="C561" i="15"/>
  <c r="C281" i="15"/>
  <c r="C858" i="15"/>
  <c r="C998" i="15"/>
  <c r="C718" i="15"/>
  <c r="C578" i="15"/>
  <c r="C298" i="15"/>
  <c r="C438" i="15"/>
  <c r="C158" i="15"/>
  <c r="C994" i="15"/>
  <c r="C714" i="15"/>
  <c r="C854" i="15"/>
  <c r="C574" i="15"/>
  <c r="C434" i="15"/>
  <c r="C294" i="15"/>
  <c r="C154" i="15"/>
  <c r="C850" i="15"/>
  <c r="C990" i="15"/>
  <c r="C570" i="15"/>
  <c r="C710" i="15"/>
  <c r="C430" i="15"/>
  <c r="C290" i="15"/>
  <c r="C150" i="15"/>
  <c r="C986" i="15"/>
  <c r="C706" i="15"/>
  <c r="C846" i="15"/>
  <c r="C566" i="15"/>
  <c r="C286" i="15"/>
  <c r="C426" i="15"/>
  <c r="C146" i="15"/>
  <c r="B909" i="15"/>
  <c r="B1049" i="15"/>
  <c r="B769" i="15"/>
  <c r="B629" i="15"/>
  <c r="B489" i="15"/>
  <c r="B349" i="15"/>
  <c r="B209" i="15"/>
  <c r="B1123" i="15"/>
  <c r="F1123" i="15" s="1"/>
  <c r="B703" i="15"/>
  <c r="F703" i="15" s="1"/>
  <c r="B843" i="15"/>
  <c r="F843" i="15" s="1"/>
  <c r="B983" i="15"/>
  <c r="F983" i="15" s="1"/>
  <c r="B563" i="15"/>
  <c r="F563" i="15" s="1"/>
  <c r="B423" i="15"/>
  <c r="F423" i="15" s="1"/>
  <c r="B283" i="15"/>
  <c r="F283" i="15" s="1"/>
  <c r="B877" i="15"/>
  <c r="B1017" i="15"/>
  <c r="B737" i="15"/>
  <c r="B597" i="15"/>
  <c r="B317" i="15"/>
  <c r="B457" i="15"/>
  <c r="B177" i="15"/>
  <c r="C1018" i="15"/>
  <c r="C738" i="15"/>
  <c r="C878" i="15"/>
  <c r="C598" i="15"/>
  <c r="C458" i="15"/>
  <c r="C178" i="15"/>
  <c r="C318" i="15"/>
  <c r="B1053" i="15"/>
  <c r="B913" i="15"/>
  <c r="B773" i="15"/>
  <c r="B493" i="15"/>
  <c r="B633" i="15"/>
  <c r="B353" i="15"/>
  <c r="B213" i="15"/>
  <c r="C1053" i="15"/>
  <c r="C913" i="15"/>
  <c r="C773" i="15"/>
  <c r="C493" i="15"/>
  <c r="C213" i="15"/>
  <c r="C633" i="15"/>
  <c r="C353" i="15"/>
  <c r="C944" i="15"/>
  <c r="C1084" i="15"/>
  <c r="C804" i="15"/>
  <c r="C664" i="15"/>
  <c r="C524" i="15"/>
  <c r="C244" i="15"/>
  <c r="C384" i="15"/>
  <c r="B947" i="15"/>
  <c r="B1087" i="15"/>
  <c r="B807" i="15"/>
  <c r="B667" i="15"/>
  <c r="B527" i="15"/>
  <c r="B247" i="15"/>
  <c r="B387" i="15"/>
  <c r="B949" i="15"/>
  <c r="B1089" i="15"/>
  <c r="B809" i="15"/>
  <c r="B669" i="15"/>
  <c r="B529" i="15"/>
  <c r="B249" i="15"/>
  <c r="B389" i="15"/>
  <c r="B952" i="15"/>
  <c r="B1092" i="15"/>
  <c r="B672" i="15"/>
  <c r="B392" i="15"/>
  <c r="B812" i="15"/>
  <c r="B252" i="15"/>
  <c r="B532" i="15"/>
  <c r="C960" i="15"/>
  <c r="C1100" i="15"/>
  <c r="C820" i="15"/>
  <c r="C680" i="15"/>
  <c r="C540" i="15"/>
  <c r="C260" i="15"/>
  <c r="C400" i="15"/>
  <c r="B963" i="15"/>
  <c r="B1103" i="15"/>
  <c r="B823" i="15"/>
  <c r="B683" i="15"/>
  <c r="B543" i="15"/>
  <c r="B263" i="15"/>
  <c r="B403" i="15"/>
  <c r="C968" i="15"/>
  <c r="C1108" i="15"/>
  <c r="C828" i="15"/>
  <c r="C688" i="15"/>
  <c r="C548" i="15"/>
  <c r="C268" i="15"/>
  <c r="C408" i="15"/>
  <c r="B971" i="15"/>
  <c r="B1111" i="15"/>
  <c r="B831" i="15"/>
  <c r="B691" i="15"/>
  <c r="B551" i="15"/>
  <c r="B271" i="15"/>
  <c r="B411" i="15"/>
  <c r="C1116" i="15"/>
  <c r="C976" i="15"/>
  <c r="C836" i="15"/>
  <c r="C696" i="15"/>
  <c r="C556" i="15"/>
  <c r="C276" i="15"/>
  <c r="C416" i="15"/>
  <c r="B1119" i="15"/>
  <c r="B839" i="15"/>
  <c r="B699" i="15"/>
  <c r="B979" i="15"/>
  <c r="B559" i="15"/>
  <c r="B279" i="15"/>
  <c r="B419" i="15"/>
  <c r="B998" i="15"/>
  <c r="B718" i="15"/>
  <c r="B578" i="15"/>
  <c r="B438" i="15"/>
  <c r="B858" i="15"/>
  <c r="F858" i="15" s="1"/>
  <c r="B298" i="15"/>
  <c r="B158" i="15"/>
  <c r="B854" i="15"/>
  <c r="B434" i="15"/>
  <c r="B574" i="15"/>
  <c r="B994" i="15"/>
  <c r="B294" i="15"/>
  <c r="B714" i="15"/>
  <c r="B154" i="15"/>
  <c r="B990" i="15"/>
  <c r="B570" i="15"/>
  <c r="B850" i="15"/>
  <c r="B710" i="15"/>
  <c r="B430" i="15"/>
  <c r="B290" i="15"/>
  <c r="B150" i="15"/>
  <c r="B846" i="15"/>
  <c r="B426" i="15"/>
  <c r="F426" i="15" s="1"/>
  <c r="B986" i="15"/>
  <c r="B706" i="15"/>
  <c r="B566" i="15"/>
  <c r="B286" i="15"/>
  <c r="B146" i="15"/>
  <c r="C1093" i="15"/>
  <c r="C813" i="15"/>
  <c r="C953" i="15"/>
  <c r="C533" i="15"/>
  <c r="C673" i="15"/>
  <c r="C393" i="15"/>
  <c r="C253" i="15"/>
  <c r="C1104" i="15"/>
  <c r="C964" i="15"/>
  <c r="C684" i="15"/>
  <c r="C824" i="15"/>
  <c r="C544" i="15"/>
  <c r="C264" i="15"/>
  <c r="C404" i="15"/>
  <c r="B1115" i="15"/>
  <c r="B975" i="15"/>
  <c r="B695" i="15"/>
  <c r="B835" i="15"/>
  <c r="B555" i="15"/>
  <c r="B415" i="15"/>
  <c r="B275" i="15"/>
  <c r="B856" i="15"/>
  <c r="B996" i="15"/>
  <c r="B576" i="15"/>
  <c r="B716" i="15"/>
  <c r="B296" i="15"/>
  <c r="B436" i="15"/>
  <c r="B156" i="15"/>
  <c r="C875" i="15"/>
  <c r="C455" i="15"/>
  <c r="C735" i="15"/>
  <c r="C1015" i="15"/>
  <c r="C315" i="15"/>
  <c r="C595" i="15"/>
  <c r="C175" i="15"/>
  <c r="B878" i="15"/>
  <c r="F878" i="15" s="1"/>
  <c r="B458" i="15"/>
  <c r="B1018" i="15"/>
  <c r="B738" i="15"/>
  <c r="B598" i="15"/>
  <c r="B318" i="15"/>
  <c r="B178" i="15"/>
  <c r="B1046" i="15"/>
  <c r="B626" i="15"/>
  <c r="B766" i="15"/>
  <c r="B486" i="15"/>
  <c r="B906" i="15"/>
  <c r="B346" i="15"/>
  <c r="B206" i="15"/>
  <c r="C906" i="15"/>
  <c r="C1046" i="15"/>
  <c r="C766" i="15"/>
  <c r="C626" i="15"/>
  <c r="C486" i="15"/>
  <c r="C206" i="15"/>
  <c r="C346" i="15"/>
  <c r="B942" i="15"/>
  <c r="B802" i="15"/>
  <c r="B1082" i="15"/>
  <c r="B662" i="15"/>
  <c r="B382" i="15"/>
  <c r="B242" i="15"/>
  <c r="B522" i="15"/>
  <c r="C947" i="15"/>
  <c r="C807" i="15"/>
  <c r="C1087" i="15"/>
  <c r="C667" i="15"/>
  <c r="C387" i="15"/>
  <c r="C247" i="15"/>
  <c r="C527" i="15"/>
  <c r="C949" i="15"/>
  <c r="C1089" i="15"/>
  <c r="C389" i="15"/>
  <c r="C669" i="15"/>
  <c r="C809" i="15"/>
  <c r="C529" i="15"/>
  <c r="C249" i="15"/>
  <c r="C952" i="15"/>
  <c r="C1092" i="15"/>
  <c r="C812" i="15"/>
  <c r="C672" i="15"/>
  <c r="C532" i="15"/>
  <c r="C252" i="15"/>
  <c r="C392" i="15"/>
  <c r="B955" i="15"/>
  <c r="B1095" i="15"/>
  <c r="B815" i="15"/>
  <c r="B675" i="15"/>
  <c r="B535" i="15"/>
  <c r="B255" i="15"/>
  <c r="B395" i="15"/>
  <c r="B958" i="15"/>
  <c r="B818" i="15"/>
  <c r="B1098" i="15"/>
  <c r="B258" i="15"/>
  <c r="B678" i="15"/>
  <c r="B538" i="15"/>
  <c r="B398" i="15"/>
  <c r="C963" i="15"/>
  <c r="C823" i="15"/>
  <c r="C1103" i="15"/>
  <c r="C683" i="15"/>
  <c r="C263" i="15"/>
  <c r="C403" i="15"/>
  <c r="C543" i="15"/>
  <c r="B966" i="15"/>
  <c r="B826" i="15"/>
  <c r="B1106" i="15"/>
  <c r="B686" i="15"/>
  <c r="B266" i="15"/>
  <c r="B546" i="15"/>
  <c r="B406" i="15"/>
  <c r="C971" i="15"/>
  <c r="C831" i="15"/>
  <c r="C1111" i="15"/>
  <c r="C691" i="15"/>
  <c r="C551" i="15"/>
  <c r="C271" i="15"/>
  <c r="C411" i="15"/>
  <c r="B974" i="15"/>
  <c r="B834" i="15"/>
  <c r="B1114" i="15"/>
  <c r="B694" i="15"/>
  <c r="B414" i="15"/>
  <c r="B274" i="15"/>
  <c r="B554" i="15"/>
  <c r="C979" i="15"/>
  <c r="C839" i="15"/>
  <c r="C1119" i="15"/>
  <c r="C699" i="15"/>
  <c r="C419" i="15"/>
  <c r="C279" i="15"/>
  <c r="C559" i="15"/>
  <c r="B982" i="15"/>
  <c r="B842" i="15"/>
  <c r="B1122" i="15"/>
  <c r="B282" i="15"/>
  <c r="B702" i="15"/>
  <c r="B562" i="15"/>
  <c r="B422" i="15"/>
  <c r="C997" i="15"/>
  <c r="C717" i="15"/>
  <c r="C857" i="15"/>
  <c r="C157" i="15"/>
  <c r="C577" i="15"/>
  <c r="C297" i="15"/>
  <c r="C437" i="15"/>
  <c r="C853" i="15"/>
  <c r="C573" i="15"/>
  <c r="C993" i="15"/>
  <c r="C713" i="15"/>
  <c r="C293" i="15"/>
  <c r="C433" i="15"/>
  <c r="C153" i="15"/>
  <c r="C989" i="15"/>
  <c r="C709" i="15"/>
  <c r="C849" i="15"/>
  <c r="C569" i="15"/>
  <c r="C149" i="15"/>
  <c r="C429" i="15"/>
  <c r="C289" i="15"/>
  <c r="C845" i="15"/>
  <c r="C985" i="15"/>
  <c r="C705" i="15"/>
  <c r="C565" i="15"/>
  <c r="C285" i="15"/>
  <c r="C425" i="15"/>
  <c r="C145" i="15"/>
  <c r="B984" i="15"/>
  <c r="B704" i="15"/>
  <c r="B844" i="15"/>
  <c r="B424" i="15"/>
  <c r="B144" i="15"/>
  <c r="B564" i="15"/>
  <c r="B284" i="15"/>
  <c r="C872" i="15"/>
  <c r="C1012" i="15"/>
  <c r="C452" i="15"/>
  <c r="C592" i="15"/>
  <c r="C732" i="15"/>
  <c r="C312" i="15"/>
  <c r="C172" i="15"/>
  <c r="B907" i="15"/>
  <c r="B1047" i="15"/>
  <c r="B767" i="15"/>
  <c r="B627" i="15"/>
  <c r="B487" i="15"/>
  <c r="B207" i="15"/>
  <c r="B347" i="15"/>
  <c r="C907" i="15"/>
  <c r="C767" i="15"/>
  <c r="C1047" i="15"/>
  <c r="C347" i="15"/>
  <c r="C627" i="15"/>
  <c r="C487" i="15"/>
  <c r="C207" i="15"/>
  <c r="C1082" i="15"/>
  <c r="C942" i="15"/>
  <c r="C802" i="15"/>
  <c r="C522" i="15"/>
  <c r="C662" i="15"/>
  <c r="C382" i="15"/>
  <c r="C242" i="15"/>
  <c r="B1085" i="15"/>
  <c r="B945" i="15"/>
  <c r="B805" i="15"/>
  <c r="B525" i="15"/>
  <c r="B665" i="15"/>
  <c r="B385" i="15"/>
  <c r="B245" i="15"/>
  <c r="B950" i="15"/>
  <c r="B810" i="15"/>
  <c r="B1090" i="15"/>
  <c r="B250" i="15"/>
  <c r="B670" i="15"/>
  <c r="B530" i="15"/>
  <c r="B390" i="15"/>
  <c r="C955" i="15"/>
  <c r="C815" i="15"/>
  <c r="C1095" i="15"/>
  <c r="C675" i="15"/>
  <c r="C535" i="15"/>
  <c r="C255" i="15"/>
  <c r="C395" i="15"/>
  <c r="C1098" i="15"/>
  <c r="C958" i="15"/>
  <c r="C818" i="15"/>
  <c r="C678" i="15"/>
  <c r="C538" i="15"/>
  <c r="C258" i="15"/>
  <c r="C398" i="15"/>
  <c r="B1101" i="15"/>
  <c r="B961" i="15"/>
  <c r="B821" i="15"/>
  <c r="B541" i="15"/>
  <c r="B681" i="15"/>
  <c r="B261" i="15"/>
  <c r="B401" i="15"/>
  <c r="C1106" i="15"/>
  <c r="C966" i="15"/>
  <c r="C826" i="15"/>
  <c r="C546" i="15"/>
  <c r="C686" i="15"/>
  <c r="C266" i="15"/>
  <c r="C406" i="15"/>
  <c r="B1109" i="15"/>
  <c r="B969" i="15"/>
  <c r="B829" i="15"/>
  <c r="B549" i="15"/>
  <c r="B269" i="15"/>
  <c r="B689" i="15"/>
  <c r="B409" i="15"/>
  <c r="C1114" i="15"/>
  <c r="C974" i="15"/>
  <c r="C834" i="15"/>
  <c r="C554" i="15"/>
  <c r="C694" i="15"/>
  <c r="C414" i="15"/>
  <c r="C274" i="15"/>
  <c r="B1117" i="15"/>
  <c r="B977" i="15"/>
  <c r="B837" i="15"/>
  <c r="B557" i="15"/>
  <c r="B697" i="15"/>
  <c r="B417" i="15"/>
  <c r="B277" i="15"/>
  <c r="C1122" i="15"/>
  <c r="C982" i="15"/>
  <c r="C842" i="15"/>
  <c r="C562" i="15"/>
  <c r="C702" i="15"/>
  <c r="C422" i="15"/>
  <c r="C282" i="15"/>
  <c r="B997" i="15"/>
  <c r="B717" i="15"/>
  <c r="B857" i="15"/>
  <c r="B577" i="15"/>
  <c r="B437" i="15"/>
  <c r="B297" i="15"/>
  <c r="B157" i="15"/>
  <c r="F157" i="15" s="1"/>
  <c r="B853" i="15"/>
  <c r="B993" i="15"/>
  <c r="B573" i="15"/>
  <c r="B713" i="15"/>
  <c r="B293" i="15"/>
  <c r="B433" i="15"/>
  <c r="B153" i="15"/>
  <c r="B989" i="15"/>
  <c r="B709" i="15"/>
  <c r="B849" i="15"/>
  <c r="B569" i="15"/>
  <c r="B429" i="15"/>
  <c r="B289" i="15"/>
  <c r="B149" i="15"/>
  <c r="B845" i="15"/>
  <c r="B985" i="15"/>
  <c r="B705" i="15"/>
  <c r="B565" i="15"/>
  <c r="B285" i="15"/>
  <c r="B425" i="15"/>
  <c r="B145" i="15"/>
  <c r="B1013" i="15"/>
  <c r="B733" i="15"/>
  <c r="B873" i="15"/>
  <c r="B593" i="15"/>
  <c r="B453" i="15"/>
  <c r="B313" i="15"/>
  <c r="B173" i="15"/>
  <c r="C909" i="15"/>
  <c r="C1049" i="15"/>
  <c r="C629" i="15"/>
  <c r="C349" i="15"/>
  <c r="C769" i="15"/>
  <c r="C209" i="15"/>
  <c r="C489" i="15"/>
  <c r="B1099" i="15"/>
  <c r="B959" i="15"/>
  <c r="F959" i="15" s="1"/>
  <c r="B679" i="15"/>
  <c r="B819" i="15"/>
  <c r="B539" i="15"/>
  <c r="B399" i="15"/>
  <c r="B259" i="15"/>
  <c r="B992" i="15"/>
  <c r="B712" i="15"/>
  <c r="B852" i="15"/>
  <c r="B152" i="15"/>
  <c r="B432" i="15"/>
  <c r="B572" i="15"/>
  <c r="B292" i="15"/>
  <c r="B872" i="15"/>
  <c r="B1012" i="15"/>
  <c r="B592" i="15"/>
  <c r="B732" i="15"/>
  <c r="B452" i="15"/>
  <c r="B312" i="15"/>
  <c r="B172" i="15"/>
  <c r="C1013" i="15"/>
  <c r="C733" i="15"/>
  <c r="C873" i="15"/>
  <c r="C593" i="15"/>
  <c r="C173" i="15"/>
  <c r="C453" i="15"/>
  <c r="C313" i="15"/>
  <c r="B1048" i="15"/>
  <c r="B908" i="15"/>
  <c r="B768" i="15"/>
  <c r="B488" i="15"/>
  <c r="B208" i="15"/>
  <c r="B628" i="15"/>
  <c r="B348" i="15"/>
  <c r="C1048" i="15"/>
  <c r="C908" i="15"/>
  <c r="C628" i="15"/>
  <c r="C768" i="15"/>
  <c r="C488" i="15"/>
  <c r="C348" i="15"/>
  <c r="C208" i="15"/>
  <c r="C1085" i="15"/>
  <c r="C945" i="15"/>
  <c r="C805" i="15"/>
  <c r="C525" i="15"/>
  <c r="C245" i="15"/>
  <c r="C665" i="15"/>
  <c r="C385" i="15"/>
  <c r="B1088" i="15"/>
  <c r="F1088" i="15" s="1"/>
  <c r="B808" i="15"/>
  <c r="B948" i="15"/>
  <c r="B668" i="15"/>
  <c r="B528" i="15"/>
  <c r="F528" i="15" s="1"/>
  <c r="B388" i="15"/>
  <c r="F388" i="15" s="1"/>
  <c r="B248" i="15"/>
  <c r="F248" i="15" s="1"/>
  <c r="C1090" i="15"/>
  <c r="C950" i="15"/>
  <c r="C810" i="15"/>
  <c r="C530" i="15"/>
  <c r="C670" i="15"/>
  <c r="C390" i="15"/>
  <c r="C250" i="15"/>
  <c r="B1093" i="15"/>
  <c r="B953" i="15"/>
  <c r="B813" i="15"/>
  <c r="B533" i="15"/>
  <c r="B673" i="15"/>
  <c r="B253" i="15"/>
  <c r="B393" i="15"/>
  <c r="C1101" i="15"/>
  <c r="C961" i="15"/>
  <c r="C821" i="15"/>
  <c r="C541" i="15"/>
  <c r="C681" i="15"/>
  <c r="C261" i="15"/>
  <c r="C401" i="15"/>
  <c r="B1104" i="15"/>
  <c r="B824" i="15"/>
  <c r="B964" i="15"/>
  <c r="B544" i="15"/>
  <c r="F544" i="15" s="1"/>
  <c r="B684" i="15"/>
  <c r="B264" i="15"/>
  <c r="B404" i="15"/>
  <c r="C1109" i="15"/>
  <c r="C829" i="15"/>
  <c r="C969" i="15"/>
  <c r="C689" i="15"/>
  <c r="C549" i="15"/>
  <c r="C269" i="15"/>
  <c r="C409" i="15"/>
  <c r="B1112" i="15"/>
  <c r="F1112" i="15" s="1"/>
  <c r="B972" i="15"/>
  <c r="B832" i="15"/>
  <c r="B552" i="15"/>
  <c r="B692" i="15"/>
  <c r="B272" i="15"/>
  <c r="B412" i="15"/>
  <c r="C1117" i="15"/>
  <c r="C977" i="15"/>
  <c r="C837" i="15"/>
  <c r="C557" i="15"/>
  <c r="C697" i="15"/>
  <c r="C417" i="15"/>
  <c r="C277" i="15"/>
  <c r="B1120" i="15"/>
  <c r="B980" i="15"/>
  <c r="B840" i="15"/>
  <c r="B700" i="15"/>
  <c r="F700" i="15" s="1"/>
  <c r="B560" i="15"/>
  <c r="B420" i="15"/>
  <c r="B280" i="15"/>
  <c r="C856" i="15"/>
  <c r="C996" i="15"/>
  <c r="C436" i="15"/>
  <c r="C576" i="15"/>
  <c r="C716" i="15"/>
  <c r="C296" i="15"/>
  <c r="C156" i="15"/>
  <c r="C992" i="15"/>
  <c r="C852" i="15"/>
  <c r="C572" i="15"/>
  <c r="C712" i="15"/>
  <c r="C432" i="15"/>
  <c r="C292" i="15"/>
  <c r="C152" i="15"/>
  <c r="C848" i="15"/>
  <c r="C988" i="15"/>
  <c r="C428" i="15"/>
  <c r="C708" i="15"/>
  <c r="C568" i="15"/>
  <c r="C288" i="15"/>
  <c r="C148" i="15"/>
  <c r="C984" i="15"/>
  <c r="C844" i="15"/>
  <c r="C704" i="15"/>
  <c r="C564" i="15"/>
  <c r="C424" i="15"/>
  <c r="C284" i="15"/>
  <c r="C144" i="15"/>
  <c r="C69" i="2"/>
  <c r="C75" i="2" s="1"/>
  <c r="K69" i="2"/>
  <c r="K75" i="2" s="1"/>
  <c r="S69" i="2"/>
  <c r="AA84" i="2"/>
  <c r="AF84" i="2"/>
  <c r="F404" i="15" l="1"/>
  <c r="F948" i="15"/>
  <c r="F1115" i="15"/>
  <c r="F420" i="15"/>
  <c r="F177" i="15"/>
  <c r="F876" i="15"/>
  <c r="F210" i="15"/>
  <c r="F431" i="15"/>
  <c r="F560" i="15"/>
  <c r="F264" i="15"/>
  <c r="F458" i="15"/>
  <c r="F986" i="15"/>
  <c r="F285" i="15"/>
  <c r="F569" i="15"/>
  <c r="F573" i="15"/>
  <c r="F717" i="15"/>
  <c r="F541" i="15"/>
  <c r="F950" i="15"/>
  <c r="F562" i="15"/>
  <c r="F1082" i="15"/>
  <c r="F1103" i="15"/>
  <c r="F247" i="15"/>
  <c r="F877" i="15"/>
  <c r="F548" i="15"/>
  <c r="F820" i="15"/>
  <c r="F287" i="15"/>
  <c r="F715" i="15"/>
  <c r="F453" i="15"/>
  <c r="F565" i="15"/>
  <c r="F849" i="15"/>
  <c r="F993" i="15"/>
  <c r="F997" i="15"/>
  <c r="F154" i="15"/>
  <c r="F298" i="15"/>
  <c r="F280" i="15"/>
  <c r="F399" i="15"/>
  <c r="F538" i="15"/>
  <c r="F535" i="15"/>
  <c r="F942" i="15"/>
  <c r="F150" i="15"/>
  <c r="F427" i="15"/>
  <c r="F855" i="15"/>
  <c r="F174" i="15"/>
  <c r="F692" i="15"/>
  <c r="F393" i="15"/>
  <c r="F972" i="15"/>
  <c r="F172" i="15"/>
  <c r="F539" i="15"/>
  <c r="F974" i="15"/>
  <c r="F598" i="15"/>
  <c r="F294" i="15"/>
  <c r="F438" i="15"/>
  <c r="F256" i="15"/>
  <c r="F991" i="15"/>
  <c r="F808" i="15"/>
  <c r="F395" i="15"/>
  <c r="F990" i="15"/>
  <c r="F956" i="15"/>
  <c r="F872" i="15"/>
  <c r="F259" i="15"/>
  <c r="F1114" i="15"/>
  <c r="F835" i="15"/>
  <c r="F846" i="15"/>
  <c r="F832" i="15"/>
  <c r="F1104" i="15"/>
  <c r="F908" i="15"/>
  <c r="F292" i="15"/>
  <c r="F767" i="15"/>
  <c r="F834" i="15"/>
  <c r="F206" i="15"/>
  <c r="F318" i="15"/>
  <c r="F716" i="15"/>
  <c r="F695" i="15"/>
  <c r="F979" i="15"/>
  <c r="F1053" i="15"/>
  <c r="F413" i="15"/>
  <c r="F674" i="15"/>
  <c r="F558" i="15"/>
  <c r="F830" i="15"/>
  <c r="F1102" i="15"/>
  <c r="F251" i="15"/>
  <c r="F386" i="15"/>
  <c r="F943" i="15"/>
  <c r="F593" i="15"/>
  <c r="F853" i="15"/>
  <c r="F385" i="15"/>
  <c r="F529" i="15"/>
  <c r="F707" i="15"/>
  <c r="F705" i="15"/>
  <c r="F549" i="15"/>
  <c r="F688" i="15"/>
  <c r="F685" i="15"/>
  <c r="F819" i="15"/>
  <c r="F709" i="15"/>
  <c r="F276" i="15"/>
  <c r="F275" i="15"/>
  <c r="F555" i="15"/>
  <c r="F773" i="15"/>
  <c r="F253" i="15"/>
  <c r="F668" i="15"/>
  <c r="F1048" i="15"/>
  <c r="F530" i="15"/>
  <c r="F736" i="15"/>
  <c r="F211" i="15"/>
  <c r="F149" i="15"/>
  <c r="F1120" i="15"/>
  <c r="F261" i="15"/>
  <c r="F945" i="15"/>
  <c r="F706" i="15"/>
  <c r="F850" i="15"/>
  <c r="F425" i="15"/>
  <c r="F713" i="15"/>
  <c r="F857" i="15"/>
  <c r="F1106" i="15"/>
  <c r="F1017" i="15"/>
  <c r="F1116" i="15"/>
  <c r="F540" i="15"/>
  <c r="F910" i="15"/>
  <c r="F147" i="15"/>
  <c r="F291" i="15"/>
  <c r="F435" i="15"/>
  <c r="F1012" i="15"/>
  <c r="F313" i="15"/>
  <c r="F436" i="15"/>
  <c r="F158" i="15"/>
  <c r="F976" i="15"/>
  <c r="F944" i="15"/>
  <c r="F632" i="15"/>
  <c r="F267" i="15"/>
  <c r="F964" i="15"/>
  <c r="F1093" i="15"/>
  <c r="F552" i="15"/>
  <c r="F269" i="15"/>
  <c r="F702" i="15"/>
  <c r="F966" i="15"/>
  <c r="F398" i="15"/>
  <c r="F255" i="15"/>
  <c r="F802" i="15"/>
  <c r="F178" i="15"/>
  <c r="F527" i="15"/>
  <c r="F1096" i="15"/>
  <c r="F456" i="15"/>
  <c r="F571" i="15"/>
  <c r="F428" i="15"/>
  <c r="F406" i="15"/>
  <c r="F678" i="15"/>
  <c r="F675" i="15"/>
  <c r="F576" i="15"/>
  <c r="F146" i="15"/>
  <c r="F290" i="15"/>
  <c r="F629" i="15"/>
  <c r="F1100" i="15"/>
  <c r="F314" i="15"/>
  <c r="F838" i="15"/>
  <c r="F690" i="15"/>
  <c r="F391" i="15"/>
  <c r="F526" i="15"/>
  <c r="F1083" i="15"/>
  <c r="F714" i="15"/>
  <c r="F572" i="15"/>
  <c r="F396" i="15"/>
  <c r="F212" i="15"/>
  <c r="F980" i="15"/>
  <c r="F533" i="15"/>
  <c r="F732" i="15"/>
  <c r="F852" i="15"/>
  <c r="F977" i="15"/>
  <c r="F1090" i="15"/>
  <c r="F144" i="15"/>
  <c r="F766" i="15"/>
  <c r="F434" i="15"/>
  <c r="F271" i="15"/>
  <c r="F683" i="15"/>
  <c r="F1092" i="15"/>
  <c r="F949" i="15"/>
  <c r="F912" i="15"/>
  <c r="F561" i="15"/>
  <c r="F965" i="15"/>
  <c r="F257" i="15"/>
  <c r="F394" i="15"/>
  <c r="F488" i="15"/>
  <c r="F844" i="15"/>
  <c r="F694" i="15"/>
  <c r="F826" i="15"/>
  <c r="F1046" i="15"/>
  <c r="F279" i="15"/>
  <c r="F691" i="15"/>
  <c r="F389" i="15"/>
  <c r="F209" i="15"/>
  <c r="F176" i="15"/>
  <c r="F911" i="15"/>
  <c r="F841" i="15"/>
  <c r="F973" i="15"/>
  <c r="F537" i="15"/>
  <c r="F954" i="15"/>
  <c r="F1015" i="15"/>
  <c r="F1014" i="15"/>
  <c r="F278" i="15"/>
  <c r="F550" i="15"/>
  <c r="F962" i="15"/>
  <c r="F1091" i="15"/>
  <c r="F803" i="15"/>
  <c r="F768" i="15"/>
  <c r="F277" i="15"/>
  <c r="F821" i="15"/>
  <c r="F296" i="15"/>
  <c r="F559" i="15"/>
  <c r="F249" i="15"/>
  <c r="F913" i="15"/>
  <c r="F349" i="15"/>
  <c r="F268" i="15"/>
  <c r="F680" i="15"/>
  <c r="F492" i="15"/>
  <c r="F1051" i="15"/>
  <c r="F490" i="15"/>
  <c r="F575" i="15"/>
  <c r="F405" i="15"/>
  <c r="F677" i="15"/>
  <c r="F875" i="15"/>
  <c r="F148" i="15"/>
  <c r="F547" i="15"/>
  <c r="F418" i="15"/>
  <c r="F970" i="15"/>
  <c r="F682" i="15"/>
  <c r="F246" i="15"/>
  <c r="F663" i="15"/>
  <c r="F689" i="15"/>
  <c r="F265" i="15"/>
  <c r="F400" i="15"/>
  <c r="F664" i="15"/>
  <c r="F817" i="15"/>
  <c r="F827" i="15"/>
  <c r="F992" i="15"/>
  <c r="F667" i="15"/>
  <c r="F981" i="15"/>
  <c r="F873" i="15"/>
  <c r="F697" i="15"/>
  <c r="F1047" i="15"/>
  <c r="F1122" i="15"/>
  <c r="F975" i="15"/>
  <c r="F699" i="15"/>
  <c r="F971" i="15"/>
  <c r="F403" i="15"/>
  <c r="F812" i="15"/>
  <c r="F669" i="15"/>
  <c r="F807" i="15"/>
  <c r="F457" i="15"/>
  <c r="F696" i="15"/>
  <c r="F828" i="15"/>
  <c r="F524" i="15"/>
  <c r="F352" i="15"/>
  <c r="F350" i="15"/>
  <c r="F567" i="15"/>
  <c r="F995" i="15"/>
  <c r="F273" i="15"/>
  <c r="F545" i="15"/>
  <c r="F1097" i="15"/>
  <c r="F1094" i="15"/>
  <c r="F175" i="15"/>
  <c r="F288" i="15"/>
  <c r="F687" i="15"/>
  <c r="F824" i="15"/>
  <c r="F704" i="15"/>
  <c r="F532" i="15"/>
  <c r="F1121" i="15"/>
  <c r="F390" i="15"/>
  <c r="F489" i="15"/>
  <c r="F985" i="15"/>
  <c r="F665" i="15"/>
  <c r="F346" i="15"/>
  <c r="F840" i="15"/>
  <c r="F673" i="15"/>
  <c r="F312" i="15"/>
  <c r="F432" i="15"/>
  <c r="F733" i="15"/>
  <c r="F845" i="15"/>
  <c r="F153" i="15"/>
  <c r="F297" i="15"/>
  <c r="F557" i="15"/>
  <c r="F969" i="15"/>
  <c r="F670" i="15"/>
  <c r="F525" i="15"/>
  <c r="F907" i="15"/>
  <c r="F284" i="15"/>
  <c r="F842" i="15"/>
  <c r="F546" i="15"/>
  <c r="F258" i="15"/>
  <c r="F815" i="15"/>
  <c r="F522" i="15"/>
  <c r="F906" i="15"/>
  <c r="F738" i="15"/>
  <c r="F996" i="15"/>
  <c r="F286" i="15"/>
  <c r="F430" i="15"/>
  <c r="F994" i="15"/>
  <c r="F578" i="15"/>
  <c r="F839" i="15"/>
  <c r="F263" i="15"/>
  <c r="F392" i="15"/>
  <c r="F809" i="15"/>
  <c r="F1087" i="15"/>
  <c r="F213" i="15"/>
  <c r="F317" i="15"/>
  <c r="F769" i="15"/>
  <c r="F556" i="15"/>
  <c r="F408" i="15"/>
  <c r="F960" i="15"/>
  <c r="F244" i="15"/>
  <c r="F772" i="15"/>
  <c r="F1016" i="15"/>
  <c r="F351" i="15"/>
  <c r="F630" i="15"/>
  <c r="F847" i="15"/>
  <c r="F851" i="15"/>
  <c r="F421" i="15"/>
  <c r="F553" i="15"/>
  <c r="F825" i="15"/>
  <c r="F957" i="15"/>
  <c r="F315" i="15"/>
  <c r="F454" i="15"/>
  <c r="F988" i="15"/>
  <c r="F967" i="15"/>
  <c r="F978" i="15"/>
  <c r="F1110" i="15"/>
  <c r="F262" i="15"/>
  <c r="F531" i="15"/>
  <c r="F806" i="15"/>
  <c r="F961" i="15"/>
  <c r="F348" i="15"/>
  <c r="F452" i="15"/>
  <c r="F152" i="15"/>
  <c r="F679" i="15"/>
  <c r="F1013" i="15"/>
  <c r="F433" i="15"/>
  <c r="F437" i="15"/>
  <c r="F837" i="15"/>
  <c r="F1109" i="15"/>
  <c r="F401" i="15"/>
  <c r="F250" i="15"/>
  <c r="F805" i="15"/>
  <c r="F564" i="15"/>
  <c r="F982" i="15"/>
  <c r="F554" i="15"/>
  <c r="F266" i="15"/>
  <c r="F1098" i="15"/>
  <c r="F1095" i="15"/>
  <c r="F242" i="15"/>
  <c r="F486" i="15"/>
  <c r="F1018" i="15"/>
  <c r="F856" i="15"/>
  <c r="F566" i="15"/>
  <c r="F710" i="15"/>
  <c r="F574" i="15"/>
  <c r="F718" i="15"/>
  <c r="F1119" i="15"/>
  <c r="F411" i="15"/>
  <c r="F543" i="15"/>
  <c r="F672" i="15"/>
  <c r="F1089" i="15"/>
  <c r="F947" i="15"/>
  <c r="F353" i="15"/>
  <c r="F597" i="15"/>
  <c r="F1049" i="15"/>
  <c r="F416" i="15"/>
  <c r="F1108" i="15"/>
  <c r="F676" i="15"/>
  <c r="F384" i="15"/>
  <c r="F1052" i="15"/>
  <c r="F491" i="15"/>
  <c r="F987" i="15"/>
  <c r="F155" i="15"/>
  <c r="F281" i="15"/>
  <c r="F693" i="15"/>
  <c r="F1105" i="15"/>
  <c r="F254" i="15"/>
  <c r="F595" i="15"/>
  <c r="F874" i="15"/>
  <c r="F568" i="15"/>
  <c r="F1107" i="15"/>
  <c r="F698" i="15"/>
  <c r="F402" i="15"/>
  <c r="F811" i="15"/>
  <c r="F946" i="15"/>
  <c r="F243" i="15"/>
  <c r="F252" i="15"/>
  <c r="F829" i="15"/>
  <c r="F684" i="15"/>
  <c r="F628" i="15"/>
  <c r="F289" i="15"/>
  <c r="F577" i="15"/>
  <c r="F347" i="15"/>
  <c r="F274" i="15"/>
  <c r="F686" i="15"/>
  <c r="F818" i="15"/>
  <c r="F955" i="15"/>
  <c r="F382" i="15"/>
  <c r="F998" i="15"/>
  <c r="F633" i="15"/>
  <c r="F737" i="15"/>
  <c r="F909" i="15"/>
  <c r="F836" i="15"/>
  <c r="F968" i="15"/>
  <c r="F260" i="15"/>
  <c r="F536" i="15"/>
  <c r="F804" i="15"/>
  <c r="F316" i="15"/>
  <c r="F771" i="15"/>
  <c r="F151" i="15"/>
  <c r="F295" i="15"/>
  <c r="F833" i="15"/>
  <c r="F735" i="15"/>
  <c r="F594" i="15"/>
  <c r="F708" i="15"/>
  <c r="F1118" i="15"/>
  <c r="F270" i="15"/>
  <c r="F542" i="15"/>
  <c r="F671" i="15"/>
  <c r="F666" i="15"/>
  <c r="F383" i="15"/>
  <c r="F487" i="15"/>
  <c r="F245" i="15"/>
  <c r="F627" i="15"/>
  <c r="F831" i="15"/>
  <c r="F963" i="15"/>
  <c r="F814" i="15"/>
  <c r="F417" i="15"/>
  <c r="F984" i="15"/>
  <c r="F282" i="15"/>
  <c r="F1111" i="15"/>
  <c r="F989" i="15"/>
  <c r="F1101" i="15"/>
  <c r="F412" i="15"/>
  <c r="F813" i="15"/>
  <c r="F145" i="15"/>
  <c r="F293" i="15"/>
  <c r="F272" i="15"/>
  <c r="F953" i="15"/>
  <c r="F208" i="15"/>
  <c r="F592" i="15"/>
  <c r="F712" i="15"/>
  <c r="F1099" i="15"/>
  <c r="F173" i="15"/>
  <c r="F429" i="15"/>
  <c r="F1117" i="15"/>
  <c r="F409" i="15"/>
  <c r="F681" i="15"/>
  <c r="F810" i="15"/>
  <c r="F1085" i="15"/>
  <c r="F207" i="15"/>
  <c r="F424" i="15"/>
  <c r="F422" i="15"/>
  <c r="F414" i="15"/>
  <c r="F958" i="15"/>
  <c r="F662" i="15"/>
  <c r="F626" i="15"/>
  <c r="F156" i="15"/>
  <c r="F415" i="15"/>
  <c r="F570" i="15"/>
  <c r="F854" i="15"/>
  <c r="F419" i="15"/>
  <c r="F551" i="15"/>
  <c r="F823" i="15"/>
  <c r="F952" i="15"/>
  <c r="F387" i="15"/>
  <c r="F493" i="15"/>
  <c r="F816" i="15"/>
  <c r="F1084" i="15"/>
  <c r="F596" i="15"/>
  <c r="F631" i="15"/>
  <c r="F701" i="15"/>
  <c r="F1113" i="15"/>
  <c r="F397" i="15"/>
  <c r="F534" i="15"/>
  <c r="F455" i="15"/>
  <c r="F734" i="15"/>
  <c r="F848" i="15"/>
  <c r="F407" i="15"/>
  <c r="F410" i="15"/>
  <c r="F822" i="15"/>
  <c r="F951" i="15"/>
  <c r="F1086" i="15"/>
  <c r="F523" i="15"/>
  <c r="H393" i="15"/>
  <c r="H533" i="15"/>
  <c r="H394" i="15"/>
  <c r="H534" i="15"/>
  <c r="H531" i="15"/>
  <c r="H391" i="15"/>
  <c r="H532" i="15"/>
  <c r="H392" i="15"/>
  <c r="H529" i="15"/>
  <c r="H389" i="15"/>
  <c r="H530" i="15"/>
  <c r="H390" i="15"/>
  <c r="H403" i="15"/>
  <c r="H543" i="15"/>
  <c r="H404" i="15"/>
  <c r="H544" i="15"/>
  <c r="H405" i="15"/>
  <c r="H545" i="15"/>
  <c r="H546" i="15"/>
  <c r="H406" i="15"/>
  <c r="H547" i="15"/>
  <c r="H407" i="15"/>
  <c r="H548" i="15"/>
  <c r="H408" i="15"/>
  <c r="H541" i="15"/>
  <c r="H401" i="15"/>
  <c r="H397" i="15"/>
  <c r="H537" i="15"/>
  <c r="H398" i="15"/>
  <c r="H538" i="15"/>
  <c r="H396" i="15"/>
  <c r="H536" i="15"/>
  <c r="H539" i="15"/>
  <c r="H399" i="15"/>
  <c r="H540" i="15"/>
  <c r="H400" i="15"/>
  <c r="H558" i="15"/>
  <c r="H418" i="15"/>
  <c r="H419" i="15"/>
  <c r="H559" i="15"/>
  <c r="H561" i="15"/>
  <c r="H421" i="15"/>
  <c r="H562" i="15"/>
  <c r="H422" i="15"/>
  <c r="H557" i="15"/>
  <c r="H417" i="15"/>
  <c r="H420" i="15"/>
  <c r="H560" i="15"/>
  <c r="H412" i="15"/>
  <c r="H552" i="15"/>
  <c r="H413" i="15"/>
  <c r="H553" i="15"/>
  <c r="H414" i="15"/>
  <c r="H554" i="15"/>
  <c r="H555" i="15"/>
  <c r="H415" i="15"/>
  <c r="H411" i="15"/>
  <c r="H551" i="15"/>
  <c r="H550" i="15"/>
  <c r="H410" i="15"/>
  <c r="S75" i="2"/>
  <c r="AC84" i="2"/>
  <c r="S35" i="14"/>
  <c r="S28" i="14"/>
  <c r="S21" i="14"/>
  <c r="S14" i="14"/>
  <c r="Q38" i="14"/>
  <c r="T38" i="14" s="1"/>
  <c r="Q37" i="14"/>
  <c r="T37" i="14" s="1"/>
  <c r="Q36" i="14"/>
  <c r="T36" i="14" s="1"/>
  <c r="Q35" i="14"/>
  <c r="T35" i="14" s="1"/>
  <c r="Q34" i="14"/>
  <c r="T34" i="14" s="1"/>
  <c r="Q33" i="14"/>
  <c r="T33" i="14" s="1"/>
  <c r="Q32" i="14"/>
  <c r="T32" i="14" s="1"/>
  <c r="Q31" i="14"/>
  <c r="T31" i="14" s="1"/>
  <c r="Q30" i="14"/>
  <c r="T30" i="14" s="1"/>
  <c r="Q29" i="14"/>
  <c r="T29" i="14" s="1"/>
  <c r="Q28" i="14"/>
  <c r="T28" i="14" s="1"/>
  <c r="Q27" i="14"/>
  <c r="T27" i="14" s="1"/>
  <c r="Q26" i="14"/>
  <c r="T26" i="14" s="1"/>
  <c r="Q25" i="14"/>
  <c r="T25" i="14" s="1"/>
  <c r="Q24" i="14"/>
  <c r="T24" i="14" s="1"/>
  <c r="Q23" i="14"/>
  <c r="T23" i="14" s="1"/>
  <c r="Q22" i="14"/>
  <c r="T22" i="14" s="1"/>
  <c r="Q21" i="14"/>
  <c r="T21" i="14" s="1"/>
  <c r="Q20" i="14"/>
  <c r="T20" i="14" s="1"/>
  <c r="Q19" i="14"/>
  <c r="T19" i="14" s="1"/>
  <c r="Q18" i="14"/>
  <c r="T18" i="14" s="1"/>
  <c r="Q17" i="14"/>
  <c r="T17" i="14" s="1"/>
  <c r="Q16" i="14"/>
  <c r="T16" i="14" s="1"/>
  <c r="Q15" i="14"/>
  <c r="T15" i="14" s="1"/>
  <c r="Q14" i="14"/>
  <c r="T14" i="14" s="1"/>
  <c r="Q13" i="14"/>
  <c r="T13" i="14" s="1"/>
  <c r="Q12" i="14"/>
  <c r="T12" i="14" s="1"/>
  <c r="Q11" i="14"/>
  <c r="T11" i="14" s="1"/>
  <c r="Q10" i="14"/>
  <c r="T10" i="14" s="1"/>
  <c r="Q9" i="14"/>
  <c r="T9" i="14" s="1"/>
  <c r="S37" i="13"/>
  <c r="S36" i="13"/>
  <c r="S30" i="13"/>
  <c r="S23" i="13"/>
  <c r="S16" i="13"/>
  <c r="Q37" i="13"/>
  <c r="T37" i="13" s="1"/>
  <c r="Q36" i="13"/>
  <c r="T36" i="13" s="1"/>
  <c r="Q35" i="13"/>
  <c r="T35" i="13" s="1"/>
  <c r="Q34" i="13"/>
  <c r="T34" i="13" s="1"/>
  <c r="Q33" i="13"/>
  <c r="T33" i="13" s="1"/>
  <c r="Q32" i="13"/>
  <c r="T32" i="13" s="1"/>
  <c r="Q31" i="13"/>
  <c r="T31" i="13" s="1"/>
  <c r="Q30" i="13"/>
  <c r="T30" i="13" s="1"/>
  <c r="Q29" i="13"/>
  <c r="T29" i="13" s="1"/>
  <c r="Q28" i="13"/>
  <c r="T28" i="13" s="1"/>
  <c r="Q27" i="13"/>
  <c r="T27" i="13" s="1"/>
  <c r="Q26" i="13"/>
  <c r="T26" i="13" s="1"/>
  <c r="Q25" i="13"/>
  <c r="T25" i="13" s="1"/>
  <c r="Q24" i="13"/>
  <c r="T24" i="13" s="1"/>
  <c r="Q23" i="13"/>
  <c r="T23" i="13" s="1"/>
  <c r="Q22" i="13"/>
  <c r="T22" i="13" s="1"/>
  <c r="Q21" i="13"/>
  <c r="T21" i="13" s="1"/>
  <c r="Q20" i="13"/>
  <c r="T20" i="13" s="1"/>
  <c r="Q19" i="13"/>
  <c r="T19" i="13" s="1"/>
  <c r="Q18" i="13"/>
  <c r="T18" i="13" s="1"/>
  <c r="Q17" i="13"/>
  <c r="T17" i="13" s="1"/>
  <c r="Q16" i="13"/>
  <c r="T16" i="13" s="1"/>
  <c r="Q15" i="13"/>
  <c r="T15" i="13" s="1"/>
  <c r="Q14" i="13"/>
  <c r="T14" i="13" s="1"/>
  <c r="Q13" i="13"/>
  <c r="T13" i="13" s="1"/>
  <c r="Q12" i="13"/>
  <c r="T12" i="13" s="1"/>
  <c r="Q10" i="13"/>
  <c r="T10" i="13" s="1"/>
  <c r="Q9" i="13"/>
  <c r="T9" i="13" s="1"/>
  <c r="Q38" i="12"/>
  <c r="T38" i="12" s="1"/>
  <c r="V38" i="12" s="1"/>
  <c r="W38" i="12" s="1"/>
  <c r="Q37" i="12"/>
  <c r="T37" i="12" s="1"/>
  <c r="V37" i="12" s="1"/>
  <c r="W37" i="12" s="1"/>
  <c r="Q36" i="12"/>
  <c r="T36" i="12" s="1"/>
  <c r="V36" i="12" s="1"/>
  <c r="W36" i="12" s="1"/>
  <c r="Q35" i="12"/>
  <c r="T35" i="12" s="1"/>
  <c r="V35" i="12" s="1"/>
  <c r="W35" i="12" s="1"/>
  <c r="Q34" i="12"/>
  <c r="T34" i="12" s="1"/>
  <c r="V34" i="12" s="1"/>
  <c r="Q33" i="12"/>
  <c r="T33" i="12" s="1"/>
  <c r="V33" i="12" s="1"/>
  <c r="Q32" i="12"/>
  <c r="T32" i="12" s="1"/>
  <c r="V32" i="12" s="1"/>
  <c r="W32" i="12" s="1"/>
  <c r="Q31" i="12"/>
  <c r="T31" i="12" s="1"/>
  <c r="V31" i="12" s="1"/>
  <c r="W31" i="12" s="1"/>
  <c r="Q30" i="12"/>
  <c r="T30" i="12" s="1"/>
  <c r="V30" i="12" s="1"/>
  <c r="W30" i="12" s="1"/>
  <c r="Q29" i="12"/>
  <c r="T29" i="12" s="1"/>
  <c r="V29" i="12" s="1"/>
  <c r="W29" i="12" s="1"/>
  <c r="Q28" i="12"/>
  <c r="T28" i="12" s="1"/>
  <c r="V28" i="12" s="1"/>
  <c r="W28" i="12" s="1"/>
  <c r="Q27" i="12"/>
  <c r="T27" i="12" s="1"/>
  <c r="V27" i="12" s="1"/>
  <c r="Q26" i="12"/>
  <c r="T26" i="12" s="1"/>
  <c r="V26" i="12" s="1"/>
  <c r="Q25" i="12"/>
  <c r="T25" i="12" s="1"/>
  <c r="V25" i="12" s="1"/>
  <c r="W25" i="12" s="1"/>
  <c r="Q24" i="12"/>
  <c r="T24" i="12" s="1"/>
  <c r="V24" i="12" s="1"/>
  <c r="W24" i="12" s="1"/>
  <c r="Q23" i="12"/>
  <c r="T23" i="12" s="1"/>
  <c r="V23" i="12" s="1"/>
  <c r="W23" i="12" s="1"/>
  <c r="Q22" i="12"/>
  <c r="T22" i="12" s="1"/>
  <c r="V22" i="12" s="1"/>
  <c r="W22" i="12" s="1"/>
  <c r="Q21" i="12"/>
  <c r="T21" i="12" s="1"/>
  <c r="V21" i="12" s="1"/>
  <c r="W21" i="12" s="1"/>
  <c r="L21" i="12" s="1"/>
  <c r="Q20" i="12"/>
  <c r="T20" i="12" s="1"/>
  <c r="V20" i="12" s="1"/>
  <c r="Q19" i="12"/>
  <c r="T19" i="12" s="1"/>
  <c r="V19" i="12" s="1"/>
  <c r="Q18" i="12"/>
  <c r="T18" i="12" s="1"/>
  <c r="V18" i="12" s="1"/>
  <c r="W18" i="12" s="1"/>
  <c r="Q17" i="12"/>
  <c r="T17" i="12" s="1"/>
  <c r="V17" i="12" s="1"/>
  <c r="W17" i="12" s="1"/>
  <c r="Q16" i="12"/>
  <c r="T16" i="12" s="1"/>
  <c r="V16" i="12" s="1"/>
  <c r="W16" i="12" s="1"/>
  <c r="Q15" i="12"/>
  <c r="T15" i="12" s="1"/>
  <c r="V15" i="12" s="1"/>
  <c r="W15" i="12" s="1"/>
  <c r="Q14" i="12"/>
  <c r="T14" i="12" s="1"/>
  <c r="V14" i="12" s="1"/>
  <c r="W14" i="12" s="1"/>
  <c r="Q13" i="12"/>
  <c r="T13" i="12" s="1"/>
  <c r="V13" i="12" s="1"/>
  <c r="Q12" i="12"/>
  <c r="T12" i="12" s="1"/>
  <c r="V12" i="12" s="1"/>
  <c r="Q11" i="12"/>
  <c r="T11" i="12" s="1"/>
  <c r="V11" i="12" s="1"/>
  <c r="Q10" i="12"/>
  <c r="T10" i="12" s="1"/>
  <c r="V10" i="12" s="1"/>
  <c r="W10" i="12" s="1"/>
  <c r="L10" i="12" s="1"/>
  <c r="Q9" i="12"/>
  <c r="T9" i="12" s="1"/>
  <c r="S34" i="11"/>
  <c r="S33" i="11"/>
  <c r="S27" i="11"/>
  <c r="S20" i="11"/>
  <c r="S13" i="11"/>
  <c r="T36" i="11"/>
  <c r="T35" i="11"/>
  <c r="T34" i="11"/>
  <c r="T33" i="11"/>
  <c r="T32" i="11"/>
  <c r="T31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V12" i="11" s="1"/>
  <c r="W12" i="11" s="1"/>
  <c r="L12" i="11" s="1"/>
  <c r="T11" i="11"/>
  <c r="T10" i="11"/>
  <c r="Q9" i="11"/>
  <c r="T9" i="11" s="1"/>
  <c r="S31" i="10"/>
  <c r="S24" i="10"/>
  <c r="S17" i="10"/>
  <c r="Q38" i="10"/>
  <c r="T38" i="10" s="1"/>
  <c r="Q37" i="10"/>
  <c r="T37" i="10" s="1"/>
  <c r="Q36" i="10"/>
  <c r="T36" i="10" s="1"/>
  <c r="Q35" i="10"/>
  <c r="T35" i="10" s="1"/>
  <c r="Q34" i="10"/>
  <c r="T34" i="10" s="1"/>
  <c r="Q33" i="10"/>
  <c r="T33" i="10" s="1"/>
  <c r="Q32" i="10"/>
  <c r="T32" i="10" s="1"/>
  <c r="Q31" i="10"/>
  <c r="T31" i="10" s="1"/>
  <c r="Q30" i="10"/>
  <c r="T30" i="10" s="1"/>
  <c r="Q29" i="10"/>
  <c r="T29" i="10" s="1"/>
  <c r="Q28" i="10"/>
  <c r="T28" i="10" s="1"/>
  <c r="Q27" i="10"/>
  <c r="T27" i="10" s="1"/>
  <c r="Q26" i="10"/>
  <c r="T26" i="10" s="1"/>
  <c r="Q25" i="10"/>
  <c r="T25" i="10" s="1"/>
  <c r="Q24" i="10"/>
  <c r="T24" i="10" s="1"/>
  <c r="Q23" i="10"/>
  <c r="T23" i="10" s="1"/>
  <c r="Q22" i="10"/>
  <c r="T22" i="10" s="1"/>
  <c r="Q21" i="10"/>
  <c r="T21" i="10" s="1"/>
  <c r="Q20" i="10"/>
  <c r="T20" i="10" s="1"/>
  <c r="Q19" i="10"/>
  <c r="T19" i="10" s="1"/>
  <c r="Q18" i="10"/>
  <c r="T18" i="10" s="1"/>
  <c r="Q17" i="10"/>
  <c r="T17" i="10" s="1"/>
  <c r="Q16" i="10"/>
  <c r="T16" i="10" s="1"/>
  <c r="Q15" i="10"/>
  <c r="T15" i="10" s="1"/>
  <c r="Q14" i="10"/>
  <c r="T14" i="10" s="1"/>
  <c r="Q13" i="10"/>
  <c r="T13" i="10" s="1"/>
  <c r="Q12" i="10"/>
  <c r="T12" i="10" s="1"/>
  <c r="Q11" i="10"/>
  <c r="T11" i="10" s="1"/>
  <c r="Q10" i="10"/>
  <c r="T10" i="10" s="1"/>
  <c r="Q9" i="10"/>
  <c r="T9" i="10" s="1"/>
  <c r="S33" i="9"/>
  <c r="S27" i="9"/>
  <c r="S26" i="9"/>
  <c r="S20" i="9"/>
  <c r="S19" i="9"/>
  <c r="S10" i="9"/>
  <c r="S9" i="9"/>
  <c r="T37" i="9"/>
  <c r="T36" i="9"/>
  <c r="T35" i="9"/>
  <c r="T34" i="9"/>
  <c r="T33" i="9"/>
  <c r="T32" i="9"/>
  <c r="T31" i="9"/>
  <c r="T30" i="9"/>
  <c r="T29" i="9"/>
  <c r="T28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Q10" i="9"/>
  <c r="T10" i="9" s="1"/>
  <c r="Q9" i="9"/>
  <c r="T9" i="9" s="1"/>
  <c r="S36" i="8"/>
  <c r="S35" i="8"/>
  <c r="S29" i="8"/>
  <c r="S22" i="8"/>
  <c r="S9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Q9" i="8"/>
  <c r="T9" i="8" s="1"/>
  <c r="Q9" i="7"/>
  <c r="T9" i="7" s="1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V21" i="6" s="1"/>
  <c r="W21" i="6" s="1"/>
  <c r="L21" i="6" s="1"/>
  <c r="T20" i="6"/>
  <c r="V20" i="6" s="1"/>
  <c r="W20" i="6" s="1"/>
  <c r="L20" i="6" s="1"/>
  <c r="T19" i="6"/>
  <c r="V19" i="6" s="1"/>
  <c r="W19" i="6" s="1"/>
  <c r="L19" i="6" s="1"/>
  <c r="T18" i="6"/>
  <c r="V18" i="6" s="1"/>
  <c r="W18" i="6" s="1"/>
  <c r="L18" i="6" s="1"/>
  <c r="T17" i="6"/>
  <c r="V17" i="6" s="1"/>
  <c r="W17" i="6" s="1"/>
  <c r="L17" i="6" s="1"/>
  <c r="T16" i="6"/>
  <c r="V16" i="6" s="1"/>
  <c r="W16" i="6" s="1"/>
  <c r="L16" i="6" s="1"/>
  <c r="T15" i="6"/>
  <c r="V15" i="6" s="1"/>
  <c r="W15" i="6" s="1"/>
  <c r="L15" i="6" s="1"/>
  <c r="T14" i="6"/>
  <c r="T13" i="6"/>
  <c r="T12" i="6"/>
  <c r="T11" i="6"/>
  <c r="T9" i="6"/>
  <c r="S9" i="5"/>
  <c r="R9" i="5"/>
  <c r="Q9" i="5"/>
  <c r="T9" i="5" s="1"/>
  <c r="Q9" i="4"/>
  <c r="T9" i="4" s="1"/>
  <c r="Q9" i="3"/>
  <c r="L36" i="12" l="1"/>
  <c r="L29" i="12"/>
  <c r="AA29" i="12" s="1"/>
  <c r="AA36" i="12"/>
  <c r="L37" i="12"/>
  <c r="AA37" i="12" s="1"/>
  <c r="L35" i="12"/>
  <c r="AA35" i="12" s="1"/>
  <c r="AA21" i="12"/>
  <c r="L22" i="12"/>
  <c r="AA22" i="12" s="1"/>
  <c r="L30" i="12"/>
  <c r="AA30" i="12" s="1"/>
  <c r="L38" i="12"/>
  <c r="AA38" i="12" s="1"/>
  <c r="L28" i="12"/>
  <c r="AA28" i="12" s="1"/>
  <c r="L23" i="12"/>
  <c r="AA23" i="12" s="1"/>
  <c r="L31" i="12"/>
  <c r="AA31" i="12" s="1"/>
  <c r="L32" i="12"/>
  <c r="L15" i="12"/>
  <c r="AA15" i="12" s="1"/>
  <c r="L17" i="12"/>
  <c r="AA17" i="12" s="1"/>
  <c r="L25" i="12"/>
  <c r="L14" i="12"/>
  <c r="AA14" i="12" s="1"/>
  <c r="L16" i="12"/>
  <c r="AA16" i="12" s="1"/>
  <c r="L24" i="12"/>
  <c r="AA24" i="12" s="1"/>
  <c r="L18" i="12"/>
  <c r="V9" i="5"/>
  <c r="W9" i="5" s="1"/>
  <c r="L9" i="5" s="1"/>
  <c r="P9" i="5" s="1"/>
  <c r="L36" i="3"/>
  <c r="AA36" i="3" s="1"/>
  <c r="L33" i="3"/>
  <c r="AA33" i="3" s="1"/>
  <c r="L32" i="3"/>
  <c r="AA32" i="3" s="1"/>
  <c r="H492" i="15"/>
  <c r="H352" i="15"/>
  <c r="H348" i="15"/>
  <c r="H488" i="15"/>
  <c r="H490" i="15"/>
  <c r="H350" i="15"/>
  <c r="H491" i="15"/>
  <c r="H351" i="15"/>
  <c r="H347" i="15"/>
  <c r="H487" i="15"/>
  <c r="H489" i="15"/>
  <c r="H349" i="15"/>
  <c r="H313" i="15"/>
  <c r="H453" i="15"/>
  <c r="L38" i="3"/>
  <c r="AA38" i="3" s="1"/>
  <c r="H314" i="15"/>
  <c r="H454" i="15"/>
  <c r="H315" i="15"/>
  <c r="H455" i="15"/>
  <c r="H316" i="15"/>
  <c r="H456" i="15"/>
  <c r="H317" i="15"/>
  <c r="H457" i="15"/>
  <c r="H312" i="15"/>
  <c r="H452" i="15"/>
  <c r="W36" i="13"/>
  <c r="R36" i="13"/>
  <c r="V36" i="13" s="1"/>
  <c r="X36" i="13" s="1"/>
  <c r="D32" i="13"/>
  <c r="R38" i="10"/>
  <c r="D34" i="10"/>
  <c r="R37" i="9"/>
  <c r="V37" i="9" s="1"/>
  <c r="W37" i="9" s="1"/>
  <c r="L37" i="9" s="1"/>
  <c r="D34" i="9"/>
  <c r="L36" i="13" l="1"/>
  <c r="AB36" i="13" s="1"/>
  <c r="L37" i="3"/>
  <c r="AA37" i="3" s="1"/>
  <c r="AA37" i="9"/>
  <c r="K37" i="9"/>
  <c r="H382" i="15"/>
  <c r="H522" i="15"/>
  <c r="H527" i="15"/>
  <c r="H387" i="15"/>
  <c r="H523" i="15"/>
  <c r="H383" i="15"/>
  <c r="H524" i="15"/>
  <c r="H384" i="15"/>
  <c r="H386" i="15"/>
  <c r="H526" i="15"/>
  <c r="H525" i="15"/>
  <c r="H385" i="15"/>
  <c r="D16" i="4"/>
  <c r="D33" i="3"/>
  <c r="D35" i="3"/>
  <c r="D34" i="3"/>
  <c r="B77" i="15"/>
  <c r="G42" i="15"/>
  <c r="G182" i="15" s="1"/>
  <c r="C42" i="15"/>
  <c r="B42" i="15"/>
  <c r="G7" i="15"/>
  <c r="G147" i="15" s="1"/>
  <c r="D14" i="14"/>
  <c r="W18" i="13"/>
  <c r="D14" i="13"/>
  <c r="D14" i="11"/>
  <c r="D14" i="10"/>
  <c r="D14" i="9"/>
  <c r="D21" i="8"/>
  <c r="D14" i="7"/>
  <c r="D14" i="6"/>
  <c r="D14" i="5"/>
  <c r="D14" i="4"/>
  <c r="D16" i="3"/>
  <c r="Y22" i="2"/>
  <c r="Q22" i="2"/>
  <c r="Y21" i="2"/>
  <c r="Q21" i="2"/>
  <c r="I21" i="2"/>
  <c r="Y20" i="2"/>
  <c r="Q20" i="2"/>
  <c r="I20" i="2"/>
  <c r="Y19" i="2"/>
  <c r="Q19" i="2"/>
  <c r="I19" i="2"/>
  <c r="Y18" i="2"/>
  <c r="Q18" i="2"/>
  <c r="I18" i="2"/>
  <c r="G77" i="15"/>
  <c r="G217" i="15" s="1"/>
  <c r="C77" i="15"/>
  <c r="B1022" i="15" l="1"/>
  <c r="B602" i="15"/>
  <c r="B882" i="15"/>
  <c r="B742" i="15"/>
  <c r="B462" i="15"/>
  <c r="B322" i="15"/>
  <c r="B182" i="15"/>
  <c r="C882" i="15"/>
  <c r="C1022" i="15"/>
  <c r="C602" i="15"/>
  <c r="C742" i="15"/>
  <c r="C462" i="15"/>
  <c r="C322" i="15"/>
  <c r="C182" i="15"/>
  <c r="B917" i="15"/>
  <c r="B1057" i="15"/>
  <c r="B777" i="15"/>
  <c r="B637" i="15"/>
  <c r="B497" i="15"/>
  <c r="B357" i="15"/>
  <c r="B217" i="15"/>
  <c r="C917" i="15"/>
  <c r="C1057" i="15"/>
  <c r="C357" i="15"/>
  <c r="C637" i="15"/>
  <c r="C777" i="15"/>
  <c r="C497" i="15"/>
  <c r="C217" i="15"/>
  <c r="V9" i="14"/>
  <c r="W9" i="14" s="1"/>
  <c r="R33" i="11"/>
  <c r="V33" i="11" s="1"/>
  <c r="W33" i="11" s="1"/>
  <c r="L33" i="11" s="1"/>
  <c r="D30" i="11"/>
  <c r="R18" i="8"/>
  <c r="V18" i="8" s="1"/>
  <c r="W18" i="8" s="1"/>
  <c r="L18" i="8" s="1"/>
  <c r="D14" i="8"/>
  <c r="R9" i="8"/>
  <c r="V9" i="8" s="1"/>
  <c r="R13" i="10"/>
  <c r="V13" i="10" s="1"/>
  <c r="W13" i="10" s="1"/>
  <c r="D9" i="10"/>
  <c r="R12" i="10"/>
  <c r="V12" i="10" s="1"/>
  <c r="W12" i="10" s="1"/>
  <c r="L12" i="10" s="1"/>
  <c r="R36" i="10"/>
  <c r="V36" i="10" s="1"/>
  <c r="W36" i="10" s="1"/>
  <c r="D32" i="10"/>
  <c r="D33" i="9"/>
  <c r="R36" i="9"/>
  <c r="V36" i="9" s="1"/>
  <c r="R37" i="8"/>
  <c r="V37" i="8" s="1"/>
  <c r="W37" i="8" s="1"/>
  <c r="L37" i="8" s="1"/>
  <c r="N38" i="8" s="1"/>
  <c r="D33" i="8"/>
  <c r="R35" i="8"/>
  <c r="V35" i="8" s="1"/>
  <c r="W35" i="8" s="1"/>
  <c r="L35" i="8" s="1"/>
  <c r="D31" i="8"/>
  <c r="D30" i="8"/>
  <c r="R34" i="8"/>
  <c r="V34" i="8" s="1"/>
  <c r="W34" i="8" s="1"/>
  <c r="L34" i="8" s="1"/>
  <c r="L36" i="10" l="1"/>
  <c r="AA12" i="10"/>
  <c r="L13" i="10"/>
  <c r="AA37" i="8"/>
  <c r="AA34" i="8"/>
  <c r="F217" i="15"/>
  <c r="F462" i="15"/>
  <c r="F1057" i="15"/>
  <c r="F917" i="15"/>
  <c r="F182" i="15"/>
  <c r="F637" i="15"/>
  <c r="F322" i="15"/>
  <c r="F357" i="15"/>
  <c r="F742" i="15"/>
  <c r="F497" i="15"/>
  <c r="F882" i="15"/>
  <c r="F602" i="15"/>
  <c r="F777" i="15"/>
  <c r="F1022" i="15"/>
  <c r="D34" i="7"/>
  <c r="D23" i="7"/>
  <c r="D33" i="7"/>
  <c r="D32" i="7"/>
  <c r="R34" i="6"/>
  <c r="V34" i="6" s="1"/>
  <c r="W34" i="6" s="1"/>
  <c r="L34" i="6" s="1"/>
  <c r="D31" i="6"/>
  <c r="D34" i="5"/>
  <c r="D15" i="5"/>
  <c r="D28" i="4"/>
  <c r="D29" i="4"/>
  <c r="A4" i="3"/>
  <c r="S34" i="14" l="1"/>
  <c r="S27" i="14"/>
  <c r="S20" i="14"/>
  <c r="S29" i="13"/>
  <c r="S22" i="13"/>
  <c r="S15" i="13"/>
  <c r="S26" i="11"/>
  <c r="S19" i="11"/>
  <c r="S30" i="10"/>
  <c r="S16" i="10"/>
  <c r="S32" i="9"/>
  <c r="S25" i="9"/>
  <c r="S18" i="9"/>
  <c r="S28" i="8"/>
  <c r="S21" i="8"/>
  <c r="D32" i="14" l="1"/>
  <c r="D29" i="14"/>
  <c r="D28" i="14"/>
  <c r="D30" i="14"/>
  <c r="D22" i="14"/>
  <c r="D21" i="14"/>
  <c r="D23" i="14"/>
  <c r="D15" i="14"/>
  <c r="D16" i="14"/>
  <c r="D10" i="14"/>
  <c r="D12" i="14"/>
  <c r="D31" i="13"/>
  <c r="D25" i="13"/>
  <c r="D24" i="13"/>
  <c r="D30" i="13"/>
  <c r="D18" i="13"/>
  <c r="D17" i="13"/>
  <c r="D23" i="13"/>
  <c r="D11" i="13"/>
  <c r="D10" i="13"/>
  <c r="D16" i="13"/>
  <c r="D9" i="13"/>
  <c r="D33" i="11"/>
  <c r="D28" i="11"/>
  <c r="D23" i="11"/>
  <c r="D29" i="11"/>
  <c r="D21" i="11"/>
  <c r="D16" i="11"/>
  <c r="D22" i="11"/>
  <c r="D11" i="11"/>
  <c r="D15" i="11"/>
  <c r="D9" i="11"/>
  <c r="D31" i="10"/>
  <c r="D26" i="10"/>
  <c r="D25" i="10"/>
  <c r="D24" i="10"/>
  <c r="D19" i="10"/>
  <c r="D18" i="10"/>
  <c r="D17" i="10"/>
  <c r="D12" i="10"/>
  <c r="D11" i="10"/>
  <c r="D10" i="10"/>
  <c r="D29" i="9"/>
  <c r="D28" i="9"/>
  <c r="D27" i="9"/>
  <c r="D22" i="9"/>
  <c r="D21" i="9"/>
  <c r="D20" i="9"/>
  <c r="D15" i="9"/>
  <c r="D13" i="9"/>
  <c r="D11" i="9"/>
  <c r="D10" i="9"/>
  <c r="D17" i="9"/>
  <c r="D29" i="8"/>
  <c r="D24" i="8"/>
  <c r="D17" i="8"/>
  <c r="D23" i="8"/>
  <c r="D22" i="8"/>
  <c r="D10" i="8"/>
  <c r="D16" i="8"/>
  <c r="D15" i="8"/>
  <c r="D9" i="8"/>
  <c r="D27" i="7"/>
  <c r="D26" i="7"/>
  <c r="D25" i="7"/>
  <c r="D20" i="7"/>
  <c r="D19" i="7"/>
  <c r="D18" i="7"/>
  <c r="D13" i="7"/>
  <c r="D12" i="7"/>
  <c r="D11" i="7"/>
  <c r="D9" i="7"/>
  <c r="D29" i="6"/>
  <c r="D28" i="6"/>
  <c r="D27" i="6"/>
  <c r="D22" i="6"/>
  <c r="D21" i="6"/>
  <c r="D15" i="6"/>
  <c r="D13" i="6"/>
  <c r="D25" i="5"/>
  <c r="D31" i="5"/>
  <c r="D30" i="5"/>
  <c r="D18" i="5"/>
  <c r="D24" i="5"/>
  <c r="D23" i="5"/>
  <c r="D11" i="5"/>
  <c r="D17" i="5"/>
  <c r="D16" i="5"/>
  <c r="D25" i="4"/>
  <c r="D31" i="4"/>
  <c r="D30" i="4"/>
  <c r="D18" i="4"/>
  <c r="D24" i="4"/>
  <c r="D23" i="4"/>
  <c r="D12" i="4"/>
  <c r="D11" i="4"/>
  <c r="D10" i="4"/>
  <c r="D17" i="4"/>
  <c r="D30" i="3"/>
  <c r="D28" i="3"/>
  <c r="D27" i="3"/>
  <c r="D23" i="3"/>
  <c r="D21" i="3"/>
  <c r="D20" i="3"/>
  <c r="D14" i="3"/>
  <c r="D13" i="3"/>
  <c r="D10" i="3"/>
  <c r="D9" i="3"/>
  <c r="Y9" i="13" l="1"/>
  <c r="Z9" i="13"/>
  <c r="Y9" i="12"/>
  <c r="X9" i="12"/>
  <c r="Y9" i="9"/>
  <c r="X9" i="7"/>
  <c r="Y9" i="7"/>
  <c r="AA9" i="13" l="1"/>
  <c r="Z9" i="7"/>
  <c r="Z9" i="9"/>
  <c r="Z9" i="12"/>
  <c r="Z9" i="10"/>
  <c r="Y61" i="2" l="1"/>
  <c r="Y60" i="2"/>
  <c r="Y59" i="2"/>
  <c r="Y58" i="2"/>
  <c r="Y57" i="2"/>
  <c r="Y48" i="2"/>
  <c r="Y47" i="2"/>
  <c r="Y46" i="2"/>
  <c r="Y45" i="2"/>
  <c r="Y44" i="2"/>
  <c r="Y35" i="2"/>
  <c r="Y34" i="2"/>
  <c r="Y33" i="2"/>
  <c r="Y32" i="2"/>
  <c r="Y31" i="2"/>
  <c r="Q60" i="2"/>
  <c r="Q59" i="2"/>
  <c r="I57" i="2"/>
  <c r="I58" i="2"/>
  <c r="I59" i="2"/>
  <c r="I60" i="2"/>
  <c r="I61" i="2"/>
  <c r="Q61" i="2"/>
  <c r="Q58" i="2"/>
  <c r="Q57" i="2"/>
  <c r="Q48" i="2"/>
  <c r="Q47" i="2"/>
  <c r="Q46" i="2"/>
  <c r="Q45" i="2"/>
  <c r="Q44" i="2"/>
  <c r="Q35" i="2"/>
  <c r="Q34" i="2"/>
  <c r="Q33" i="2"/>
  <c r="Q32" i="2"/>
  <c r="Q31" i="2"/>
  <c r="I31" i="2"/>
  <c r="I32" i="2"/>
  <c r="I33" i="2"/>
  <c r="I34" i="2"/>
  <c r="I35" i="2"/>
  <c r="I48" i="2"/>
  <c r="I47" i="2"/>
  <c r="I46" i="2"/>
  <c r="I45" i="2"/>
  <c r="I44" i="2"/>
  <c r="R38" i="14" l="1"/>
  <c r="V38" i="14" s="1"/>
  <c r="R36" i="14"/>
  <c r="R33" i="14"/>
  <c r="V33" i="14" s="1"/>
  <c r="R32" i="14"/>
  <c r="R31" i="14"/>
  <c r="R30" i="14"/>
  <c r="R29" i="14"/>
  <c r="V29" i="14" s="1"/>
  <c r="R35" i="14"/>
  <c r="R34" i="14"/>
  <c r="R26" i="14"/>
  <c r="R25" i="14"/>
  <c r="V25" i="14" s="1"/>
  <c r="W25" i="14" s="1"/>
  <c r="L25" i="14" s="1"/>
  <c r="R24" i="14"/>
  <c r="R23" i="14"/>
  <c r="R22" i="14"/>
  <c r="R28" i="14"/>
  <c r="R27" i="14"/>
  <c r="R19" i="14"/>
  <c r="R18" i="14"/>
  <c r="R17" i="14"/>
  <c r="V17" i="14" s="1"/>
  <c r="R16" i="14"/>
  <c r="V16" i="14" s="1"/>
  <c r="R15" i="14"/>
  <c r="R14" i="14"/>
  <c r="R20" i="14"/>
  <c r="R12" i="14"/>
  <c r="R37" i="14"/>
  <c r="R11" i="14"/>
  <c r="R10" i="14"/>
  <c r="V10" i="14" s="1"/>
  <c r="R21" i="14"/>
  <c r="R13" i="14"/>
  <c r="V13" i="14" s="1"/>
  <c r="W13" i="14" s="1"/>
  <c r="L13" i="14" s="1"/>
  <c r="W35" i="13"/>
  <c r="R35" i="13"/>
  <c r="V35" i="13" s="1"/>
  <c r="X35" i="13" s="1"/>
  <c r="L35" i="13" s="1"/>
  <c r="AB35" i="13" s="1"/>
  <c r="W37" i="13"/>
  <c r="R37" i="13"/>
  <c r="V37" i="13" s="1"/>
  <c r="W32" i="13"/>
  <c r="R32" i="13"/>
  <c r="V32" i="13" s="1"/>
  <c r="X32" i="13" s="1"/>
  <c r="L32" i="13" s="1"/>
  <c r="AB32" i="13" s="1"/>
  <c r="W31" i="13"/>
  <c r="R31" i="13"/>
  <c r="V31" i="13" s="1"/>
  <c r="W30" i="13"/>
  <c r="R30" i="13"/>
  <c r="V30" i="13" s="1"/>
  <c r="W29" i="13"/>
  <c r="R29" i="13"/>
  <c r="V29" i="13" s="1"/>
  <c r="X29" i="13" s="1"/>
  <c r="L29" i="13" s="1"/>
  <c r="AB29" i="13" s="1"/>
  <c r="W28" i="13"/>
  <c r="R28" i="13"/>
  <c r="V28" i="13" s="1"/>
  <c r="X28" i="13" s="1"/>
  <c r="L28" i="13" s="1"/>
  <c r="AB28" i="13" s="1"/>
  <c r="W34" i="13"/>
  <c r="R34" i="13"/>
  <c r="V34" i="13" s="1"/>
  <c r="X34" i="13" s="1"/>
  <c r="L34" i="13" s="1"/>
  <c r="AB34" i="13" s="1"/>
  <c r="W33" i="13"/>
  <c r="R33" i="13"/>
  <c r="V33" i="13" s="1"/>
  <c r="X33" i="13" s="1"/>
  <c r="L33" i="13" s="1"/>
  <c r="AB33" i="13" s="1"/>
  <c r="W25" i="13"/>
  <c r="R25" i="13"/>
  <c r="V25" i="13" s="1"/>
  <c r="X25" i="13" s="1"/>
  <c r="L25" i="13" s="1"/>
  <c r="AB25" i="13" s="1"/>
  <c r="W24" i="13"/>
  <c r="R24" i="13"/>
  <c r="V24" i="13" s="1"/>
  <c r="W23" i="13"/>
  <c r="R23" i="13"/>
  <c r="V23" i="13" s="1"/>
  <c r="W22" i="13"/>
  <c r="R22" i="13"/>
  <c r="V22" i="13" s="1"/>
  <c r="X22" i="13" s="1"/>
  <c r="L22" i="13" s="1"/>
  <c r="AB22" i="13" s="1"/>
  <c r="W21" i="13"/>
  <c r="R21" i="13"/>
  <c r="V21" i="13" s="1"/>
  <c r="X21" i="13" s="1"/>
  <c r="L21" i="13" s="1"/>
  <c r="AB21" i="13" s="1"/>
  <c r="W27" i="13"/>
  <c r="R27" i="13"/>
  <c r="V27" i="13" s="1"/>
  <c r="X27" i="13" s="1"/>
  <c r="L27" i="13" s="1"/>
  <c r="AB27" i="13" s="1"/>
  <c r="W26" i="13"/>
  <c r="R26" i="13"/>
  <c r="V26" i="13" s="1"/>
  <c r="X26" i="13" s="1"/>
  <c r="L26" i="13" s="1"/>
  <c r="AB26" i="13" s="1"/>
  <c r="R18" i="13"/>
  <c r="V18" i="13" s="1"/>
  <c r="X18" i="13" s="1"/>
  <c r="L18" i="13" s="1"/>
  <c r="AB18" i="13" s="1"/>
  <c r="W17" i="13"/>
  <c r="R17" i="13"/>
  <c r="V17" i="13" s="1"/>
  <c r="W16" i="13"/>
  <c r="R16" i="13"/>
  <c r="V16" i="13" s="1"/>
  <c r="W15" i="13"/>
  <c r="R15" i="13"/>
  <c r="V15" i="13" s="1"/>
  <c r="X15" i="13" s="1"/>
  <c r="L15" i="13" s="1"/>
  <c r="AB15" i="13" s="1"/>
  <c r="W14" i="13"/>
  <c r="R14" i="13"/>
  <c r="V14" i="13" s="1"/>
  <c r="X14" i="13" s="1"/>
  <c r="L14" i="13" s="1"/>
  <c r="AB14" i="13" s="1"/>
  <c r="W20" i="13"/>
  <c r="R20" i="13"/>
  <c r="V20" i="13" s="1"/>
  <c r="X20" i="13" s="1"/>
  <c r="L20" i="13" s="1"/>
  <c r="AB20" i="13" s="1"/>
  <c r="W19" i="13"/>
  <c r="R19" i="13"/>
  <c r="V19" i="13" s="1"/>
  <c r="X19" i="13" s="1"/>
  <c r="L19" i="13" s="1"/>
  <c r="AB19" i="13" s="1"/>
  <c r="W10" i="13"/>
  <c r="R10" i="13"/>
  <c r="W9" i="13"/>
  <c r="R9" i="13"/>
  <c r="W13" i="13"/>
  <c r="R13" i="13"/>
  <c r="V13" i="13" s="1"/>
  <c r="X13" i="13" s="1"/>
  <c r="L13" i="13" s="1"/>
  <c r="AB13" i="13" s="1"/>
  <c r="W12" i="13"/>
  <c r="R12" i="13"/>
  <c r="V12" i="13" s="1"/>
  <c r="X12" i="13" s="1"/>
  <c r="L12" i="13" s="1"/>
  <c r="AB12" i="13" s="1"/>
  <c r="R9" i="12"/>
  <c r="V9" i="12" s="1"/>
  <c r="R36" i="11"/>
  <c r="V36" i="11" s="1"/>
  <c r="W36" i="11" s="1"/>
  <c r="L36" i="11" s="1"/>
  <c r="N38" i="11" s="1"/>
  <c r="R31" i="11"/>
  <c r="V31" i="11" s="1"/>
  <c r="W31" i="11" s="1"/>
  <c r="L31" i="11" s="1"/>
  <c r="R30" i="11"/>
  <c r="V30" i="11" s="1"/>
  <c r="W30" i="11" s="1"/>
  <c r="L30" i="11" s="1"/>
  <c r="R29" i="11"/>
  <c r="V29" i="11" s="1"/>
  <c r="W29" i="11" s="1"/>
  <c r="L29" i="11" s="1"/>
  <c r="R28" i="11"/>
  <c r="V28" i="11" s="1"/>
  <c r="R34" i="11"/>
  <c r="V34" i="11" s="1"/>
  <c r="R26" i="11"/>
  <c r="V26" i="11" s="1"/>
  <c r="W26" i="11" s="1"/>
  <c r="L26" i="11" s="1"/>
  <c r="R32" i="11"/>
  <c r="V32" i="11" s="1"/>
  <c r="W32" i="11" s="1"/>
  <c r="L32" i="11" s="1"/>
  <c r="R24" i="11"/>
  <c r="V24" i="11" s="1"/>
  <c r="W24" i="11" s="1"/>
  <c r="L24" i="11" s="1"/>
  <c r="R23" i="11"/>
  <c r="V23" i="11" s="1"/>
  <c r="W23" i="11" s="1"/>
  <c r="L23" i="11" s="1"/>
  <c r="R22" i="11"/>
  <c r="V22" i="11" s="1"/>
  <c r="W22" i="11" s="1"/>
  <c r="L22" i="11" s="1"/>
  <c r="R21" i="11"/>
  <c r="V21" i="11" s="1"/>
  <c r="R27" i="11"/>
  <c r="V27" i="11" s="1"/>
  <c r="R19" i="11"/>
  <c r="V19" i="11" s="1"/>
  <c r="W19" i="11" s="1"/>
  <c r="L19" i="11" s="1"/>
  <c r="R25" i="11"/>
  <c r="V25" i="11" s="1"/>
  <c r="W25" i="11" s="1"/>
  <c r="L25" i="11" s="1"/>
  <c r="R17" i="11"/>
  <c r="V17" i="11" s="1"/>
  <c r="W17" i="11" s="1"/>
  <c r="L17" i="11" s="1"/>
  <c r="R16" i="11"/>
  <c r="V16" i="11" s="1"/>
  <c r="W16" i="11" s="1"/>
  <c r="L16" i="11" s="1"/>
  <c r="R15" i="11"/>
  <c r="V15" i="11" s="1"/>
  <c r="W15" i="11" s="1"/>
  <c r="L15" i="11" s="1"/>
  <c r="R14" i="11"/>
  <c r="V14" i="11" s="1"/>
  <c r="R20" i="11"/>
  <c r="V20" i="11" s="1"/>
  <c r="R18" i="11"/>
  <c r="V18" i="11" s="1"/>
  <c r="W18" i="11" s="1"/>
  <c r="L18" i="11" s="1"/>
  <c r="R35" i="11"/>
  <c r="V35" i="11" s="1"/>
  <c r="R11" i="11"/>
  <c r="V11" i="11" s="1"/>
  <c r="W11" i="11" s="1"/>
  <c r="L11" i="11" s="1"/>
  <c r="R10" i="11"/>
  <c r="V10" i="11" s="1"/>
  <c r="W10" i="11" s="1"/>
  <c r="L10" i="11" s="1"/>
  <c r="R13" i="11"/>
  <c r="V13" i="11" s="1"/>
  <c r="R9" i="11"/>
  <c r="V9" i="11" s="1"/>
  <c r="R35" i="10"/>
  <c r="V35" i="10" s="1"/>
  <c r="W35" i="10" s="1"/>
  <c r="R37" i="10"/>
  <c r="R32" i="10"/>
  <c r="V32" i="10" s="1"/>
  <c r="R31" i="10"/>
  <c r="V31" i="10" s="1"/>
  <c r="R30" i="10"/>
  <c r="V30" i="10" s="1"/>
  <c r="W30" i="10" s="1"/>
  <c r="R29" i="10"/>
  <c r="V29" i="10" s="1"/>
  <c r="W29" i="10" s="1"/>
  <c r="R28" i="10"/>
  <c r="V28" i="10" s="1"/>
  <c r="W28" i="10" s="1"/>
  <c r="R34" i="10"/>
  <c r="V34" i="10" s="1"/>
  <c r="W34" i="10" s="1"/>
  <c r="R33" i="10"/>
  <c r="V33" i="10" s="1"/>
  <c r="W33" i="10" s="1"/>
  <c r="L33" i="10" s="1"/>
  <c r="R25" i="10"/>
  <c r="V25" i="10" s="1"/>
  <c r="R24" i="10"/>
  <c r="V24" i="10" s="1"/>
  <c r="R23" i="10"/>
  <c r="V23" i="10" s="1"/>
  <c r="W23" i="10" s="1"/>
  <c r="R22" i="10"/>
  <c r="V22" i="10" s="1"/>
  <c r="W22" i="10" s="1"/>
  <c r="R21" i="10"/>
  <c r="V21" i="10" s="1"/>
  <c r="W21" i="10" s="1"/>
  <c r="R27" i="10"/>
  <c r="V27" i="10" s="1"/>
  <c r="W27" i="10" s="1"/>
  <c r="R26" i="10"/>
  <c r="V26" i="10" s="1"/>
  <c r="W26" i="10" s="1"/>
  <c r="L26" i="10" s="1"/>
  <c r="R18" i="10"/>
  <c r="V18" i="10" s="1"/>
  <c r="R17" i="10"/>
  <c r="V17" i="10" s="1"/>
  <c r="R16" i="10"/>
  <c r="V16" i="10" s="1"/>
  <c r="W16" i="10" s="1"/>
  <c r="R15" i="10"/>
  <c r="V15" i="10" s="1"/>
  <c r="W15" i="10" s="1"/>
  <c r="R14" i="10"/>
  <c r="V14" i="10" s="1"/>
  <c r="W14" i="10" s="1"/>
  <c r="L14" i="10" s="1"/>
  <c r="R20" i="10"/>
  <c r="V20" i="10" s="1"/>
  <c r="W20" i="10" s="1"/>
  <c r="R19" i="10"/>
  <c r="V19" i="10" s="1"/>
  <c r="W19" i="10" s="1"/>
  <c r="L19" i="10" s="1"/>
  <c r="R11" i="10"/>
  <c r="V11" i="10" s="1"/>
  <c r="R10" i="10"/>
  <c r="V10" i="10" s="1"/>
  <c r="R9" i="10"/>
  <c r="V9" i="10" s="1"/>
  <c r="W9" i="10" s="1"/>
  <c r="L9" i="10" s="1"/>
  <c r="R35" i="9"/>
  <c r="V35" i="9" s="1"/>
  <c r="R32" i="9"/>
  <c r="V32" i="9" s="1"/>
  <c r="W32" i="9" s="1"/>
  <c r="L32" i="9" s="1"/>
  <c r="R31" i="9"/>
  <c r="V31" i="9" s="1"/>
  <c r="W31" i="9" s="1"/>
  <c r="L31" i="9" s="1"/>
  <c r="R30" i="9"/>
  <c r="V30" i="9" s="1"/>
  <c r="W30" i="9" s="1"/>
  <c r="L30" i="9" s="1"/>
  <c r="R29" i="9"/>
  <c r="V29" i="9" s="1"/>
  <c r="R28" i="9"/>
  <c r="V28" i="9" s="1"/>
  <c r="R33" i="9"/>
  <c r="V33" i="9" s="1"/>
  <c r="R25" i="9"/>
  <c r="V25" i="9" s="1"/>
  <c r="W25" i="9" s="1"/>
  <c r="L25" i="9" s="1"/>
  <c r="R24" i="9"/>
  <c r="V24" i="9" s="1"/>
  <c r="W24" i="9" s="1"/>
  <c r="L24" i="9" s="1"/>
  <c r="R23" i="9"/>
  <c r="V23" i="9" s="1"/>
  <c r="W23" i="9" s="1"/>
  <c r="L23" i="9" s="1"/>
  <c r="R22" i="9"/>
  <c r="V22" i="9" s="1"/>
  <c r="R21" i="9"/>
  <c r="V21" i="9" s="1"/>
  <c r="R27" i="9"/>
  <c r="V27" i="9" s="1"/>
  <c r="R26" i="9"/>
  <c r="V26" i="9" s="1"/>
  <c r="R18" i="9"/>
  <c r="V18" i="9" s="1"/>
  <c r="W18" i="9" s="1"/>
  <c r="L18" i="9" s="1"/>
  <c r="R17" i="9"/>
  <c r="V17" i="9" s="1"/>
  <c r="W17" i="9" s="1"/>
  <c r="L17" i="9" s="1"/>
  <c r="R16" i="9"/>
  <c r="V16" i="9" s="1"/>
  <c r="W16" i="9" s="1"/>
  <c r="L16" i="9" s="1"/>
  <c r="R15" i="9"/>
  <c r="V15" i="9" s="1"/>
  <c r="R14" i="9"/>
  <c r="V14" i="9" s="1"/>
  <c r="R34" i="9"/>
  <c r="V34" i="9" s="1"/>
  <c r="R19" i="9"/>
  <c r="V19" i="9" s="1"/>
  <c r="R11" i="9"/>
  <c r="V11" i="9" s="1"/>
  <c r="W11" i="9" s="1"/>
  <c r="L11" i="9" s="1"/>
  <c r="AA11" i="9" s="1"/>
  <c r="K9" i="9"/>
  <c r="M13" i="9" s="1"/>
  <c r="R10" i="9"/>
  <c r="V10" i="9" s="1"/>
  <c r="R9" i="9"/>
  <c r="V9" i="9" s="1"/>
  <c r="R13" i="9"/>
  <c r="V13" i="9" s="1"/>
  <c r="R12" i="9"/>
  <c r="V12" i="9" s="1"/>
  <c r="R20" i="9"/>
  <c r="V20" i="9" s="1"/>
  <c r="R33" i="8"/>
  <c r="R32" i="8"/>
  <c r="V32" i="8" s="1"/>
  <c r="W32" i="8" s="1"/>
  <c r="L32" i="8" s="1"/>
  <c r="R31" i="8"/>
  <c r="V31" i="8" s="1"/>
  <c r="W31" i="8" s="1"/>
  <c r="L31" i="8" s="1"/>
  <c r="R30" i="8"/>
  <c r="V30" i="8" s="1"/>
  <c r="W30" i="8" s="1"/>
  <c r="L30" i="8" s="1"/>
  <c r="R29" i="8"/>
  <c r="V29" i="8" s="1"/>
  <c r="W29" i="8" s="1"/>
  <c r="L29" i="8" s="1"/>
  <c r="R28" i="8"/>
  <c r="V28" i="8" s="1"/>
  <c r="W28" i="8" s="1"/>
  <c r="L28" i="8" s="1"/>
  <c r="R36" i="8"/>
  <c r="V36" i="8" s="1"/>
  <c r="W36" i="8" s="1"/>
  <c r="L36" i="8" s="1"/>
  <c r="R24" i="8"/>
  <c r="V24" i="8" s="1"/>
  <c r="W24" i="8" s="1"/>
  <c r="L24" i="8" s="1"/>
  <c r="R23" i="8"/>
  <c r="V23" i="8" s="1"/>
  <c r="W23" i="8" s="1"/>
  <c r="L23" i="8" s="1"/>
  <c r="R22" i="8"/>
  <c r="V22" i="8" s="1"/>
  <c r="W22" i="8" s="1"/>
  <c r="L22" i="8" s="1"/>
  <c r="R21" i="8"/>
  <c r="V21" i="8" s="1"/>
  <c r="W21" i="8" s="1"/>
  <c r="L21" i="8" s="1"/>
  <c r="R27" i="8"/>
  <c r="V27" i="8" s="1"/>
  <c r="W27" i="8" s="1"/>
  <c r="L27" i="8" s="1"/>
  <c r="R26" i="8"/>
  <c r="V26" i="8" s="1"/>
  <c r="W26" i="8" s="1"/>
  <c r="L26" i="8" s="1"/>
  <c r="K26" i="8" s="1"/>
  <c r="M29" i="8" s="1"/>
  <c r="R25" i="8"/>
  <c r="V25" i="8" s="1"/>
  <c r="W25" i="8" s="1"/>
  <c r="L25" i="8" s="1"/>
  <c r="R17" i="8"/>
  <c r="V17" i="8" s="1"/>
  <c r="W17" i="8" s="1"/>
  <c r="L17" i="8" s="1"/>
  <c r="R16" i="8"/>
  <c r="V16" i="8" s="1"/>
  <c r="W16" i="8" s="1"/>
  <c r="L16" i="8" s="1"/>
  <c r="R14" i="8"/>
  <c r="V14" i="8" s="1"/>
  <c r="W14" i="8" s="1"/>
  <c r="L14" i="8" s="1"/>
  <c r="R20" i="8"/>
  <c r="V20" i="8" s="1"/>
  <c r="W20" i="8" s="1"/>
  <c r="L20" i="8" s="1"/>
  <c r="R19" i="8"/>
  <c r="V19" i="8" s="1"/>
  <c r="W19" i="8" s="1"/>
  <c r="L19" i="8" s="1"/>
  <c r="R15" i="8"/>
  <c r="V15" i="8" s="1"/>
  <c r="W15" i="8" s="1"/>
  <c r="L15" i="8" s="1"/>
  <c r="R11" i="8"/>
  <c r="V11" i="8" s="1"/>
  <c r="W11" i="8" s="1"/>
  <c r="L11" i="8" s="1"/>
  <c r="R10" i="8"/>
  <c r="V10" i="8" s="1"/>
  <c r="W10" i="8" s="1"/>
  <c r="L10" i="8" s="1"/>
  <c r="R12" i="8"/>
  <c r="V12" i="8" s="1"/>
  <c r="W12" i="8" s="1"/>
  <c r="L12" i="8" s="1"/>
  <c r="K12" i="8" s="1"/>
  <c r="M15" i="8" s="1"/>
  <c r="R13" i="8"/>
  <c r="V13" i="8" s="1"/>
  <c r="W13" i="8" s="1"/>
  <c r="L13" i="8" s="1"/>
  <c r="R9" i="7"/>
  <c r="V9" i="7" s="1"/>
  <c r="R33" i="6"/>
  <c r="R32" i="6"/>
  <c r="R31" i="6"/>
  <c r="V31" i="6" s="1"/>
  <c r="W31" i="6" s="1"/>
  <c r="L31" i="6" s="1"/>
  <c r="R30" i="6"/>
  <c r="V30" i="6" s="1"/>
  <c r="W30" i="6" s="1"/>
  <c r="L30" i="6" s="1"/>
  <c r="R36" i="6"/>
  <c r="V36" i="6" s="1"/>
  <c r="W36" i="6" s="1"/>
  <c r="L36" i="6" s="1"/>
  <c r="R27" i="6"/>
  <c r="V27" i="6" s="1"/>
  <c r="W27" i="6" s="1"/>
  <c r="L27" i="6" s="1"/>
  <c r="R26" i="6"/>
  <c r="V26" i="6" s="1"/>
  <c r="W26" i="6" s="1"/>
  <c r="L26" i="6" s="1"/>
  <c r="R25" i="6"/>
  <c r="R24" i="6"/>
  <c r="R23" i="6"/>
  <c r="V23" i="6" s="1"/>
  <c r="W23" i="6" s="1"/>
  <c r="L23" i="6" s="1"/>
  <c r="R35" i="6"/>
  <c r="V35" i="6" s="1"/>
  <c r="W35" i="6" s="1"/>
  <c r="L35" i="6" s="1"/>
  <c r="R28" i="6"/>
  <c r="V28" i="6" s="1"/>
  <c r="W28" i="6" s="1"/>
  <c r="L28" i="6" s="1"/>
  <c r="AA18" i="6"/>
  <c r="AA17" i="6"/>
  <c r="R29" i="6"/>
  <c r="V29" i="6" s="1"/>
  <c r="W29" i="6" s="1"/>
  <c r="L29" i="6" s="1"/>
  <c r="R13" i="6"/>
  <c r="V13" i="6" s="1"/>
  <c r="W13" i="6" s="1"/>
  <c r="L13" i="6" s="1"/>
  <c r="R12" i="6"/>
  <c r="V12" i="6" s="1"/>
  <c r="W12" i="6" s="1"/>
  <c r="L12" i="6" s="1"/>
  <c r="R11" i="6"/>
  <c r="V11" i="6" s="1"/>
  <c r="W11" i="6" s="1"/>
  <c r="R22" i="6"/>
  <c r="V22" i="6" s="1"/>
  <c r="W22" i="6" s="1"/>
  <c r="L22" i="6" s="1"/>
  <c r="R14" i="6"/>
  <c r="V14" i="6" s="1"/>
  <c r="W14" i="6" s="1"/>
  <c r="L14" i="6" s="1"/>
  <c r="R9" i="6"/>
  <c r="V9" i="6" s="1"/>
  <c r="S9" i="4"/>
  <c r="R9" i="4"/>
  <c r="N38" i="6" l="1"/>
  <c r="L16" i="10"/>
  <c r="L35" i="10"/>
  <c r="AA35" i="10" s="1"/>
  <c r="AA33" i="10"/>
  <c r="L34" i="10"/>
  <c r="AA34" i="10" s="1"/>
  <c r="AA26" i="10"/>
  <c r="L27" i="10"/>
  <c r="AA27" i="10" s="1"/>
  <c r="L28" i="10"/>
  <c r="AA28" i="10" s="1"/>
  <c r="AA19" i="10"/>
  <c r="L20" i="10"/>
  <c r="AA20" i="10" s="1"/>
  <c r="L21" i="10"/>
  <c r="AA21" i="10" s="1"/>
  <c r="L29" i="10"/>
  <c r="AA29" i="10" s="1"/>
  <c r="L22" i="10"/>
  <c r="AA22" i="10" s="1"/>
  <c r="L30" i="10"/>
  <c r="AA14" i="10"/>
  <c r="L15" i="10"/>
  <c r="AA15" i="10" s="1"/>
  <c r="L23" i="10"/>
  <c r="N29" i="8"/>
  <c r="K16" i="8"/>
  <c r="M22" i="8" s="1"/>
  <c r="K44" i="8" s="1"/>
  <c r="N22" i="8"/>
  <c r="K14" i="6"/>
  <c r="M20" i="6" s="1"/>
  <c r="N20" i="6"/>
  <c r="AA13" i="10"/>
  <c r="AA32" i="8"/>
  <c r="V33" i="8"/>
  <c r="W33" i="8" s="1"/>
  <c r="AA23" i="6"/>
  <c r="V24" i="6"/>
  <c r="W24" i="6" s="1"/>
  <c r="L24" i="6" s="1"/>
  <c r="AA24" i="6" s="1"/>
  <c r="V33" i="6"/>
  <c r="W33" i="6" s="1"/>
  <c r="L33" i="6" s="1"/>
  <c r="V25" i="6"/>
  <c r="W25" i="6" s="1"/>
  <c r="L25" i="6" s="1"/>
  <c r="AA25" i="6" s="1"/>
  <c r="AA31" i="6"/>
  <c r="V32" i="6"/>
  <c r="W32" i="6" s="1"/>
  <c r="L32" i="6" s="1"/>
  <c r="AA32" i="6" s="1"/>
  <c r="AA30" i="6"/>
  <c r="V9" i="4"/>
  <c r="AA18" i="9"/>
  <c r="K18" i="9"/>
  <c r="AA17" i="9"/>
  <c r="K17" i="9"/>
  <c r="AA16" i="9"/>
  <c r="K16" i="9"/>
  <c r="AA32" i="9"/>
  <c r="K32" i="9"/>
  <c r="AA30" i="9"/>
  <c r="K30" i="9"/>
  <c r="AA31" i="9"/>
  <c r="K31" i="9"/>
  <c r="AA23" i="9"/>
  <c r="K23" i="9"/>
  <c r="AA25" i="9"/>
  <c r="K25" i="9"/>
  <c r="AA24" i="9"/>
  <c r="K24" i="9"/>
  <c r="AA18" i="8"/>
  <c r="AA20" i="8"/>
  <c r="AA25" i="8"/>
  <c r="AA19" i="8"/>
  <c r="AA13" i="8"/>
  <c r="AA12" i="8"/>
  <c r="AA11" i="8"/>
  <c r="AA27" i="8"/>
  <c r="AA36" i="11"/>
  <c r="V37" i="14"/>
  <c r="W37" i="14" s="1"/>
  <c r="L37" i="14" s="1"/>
  <c r="V19" i="14"/>
  <c r="W19" i="14" s="1"/>
  <c r="L19" i="14" s="1"/>
  <c r="V34" i="14"/>
  <c r="W34" i="14" s="1"/>
  <c r="L34" i="14" s="1"/>
  <c r="K34" i="14" s="1"/>
  <c r="V12" i="14"/>
  <c r="W12" i="14" s="1"/>
  <c r="V27" i="14"/>
  <c r="W27" i="14" s="1"/>
  <c r="L27" i="14" s="1"/>
  <c r="V35" i="14"/>
  <c r="V20" i="14"/>
  <c r="W20" i="14" s="1"/>
  <c r="L20" i="14" s="1"/>
  <c r="V28" i="14"/>
  <c r="V14" i="14"/>
  <c r="V22" i="14"/>
  <c r="V30" i="14"/>
  <c r="V15" i="14"/>
  <c r="V23" i="14"/>
  <c r="V31" i="14"/>
  <c r="V32" i="14"/>
  <c r="V21" i="14"/>
  <c r="V24" i="14"/>
  <c r="V11" i="14"/>
  <c r="V18" i="14"/>
  <c r="W18" i="14" s="1"/>
  <c r="L18" i="14" s="1"/>
  <c r="V26" i="14"/>
  <c r="W26" i="14" s="1"/>
  <c r="L26" i="14" s="1"/>
  <c r="V36" i="14"/>
  <c r="M27" i="12"/>
  <c r="M20" i="12"/>
  <c r="M34" i="12"/>
  <c r="S37" i="10"/>
  <c r="V37" i="10" s="1"/>
  <c r="W37" i="10" s="1"/>
  <c r="S38" i="10"/>
  <c r="V38" i="10" s="1"/>
  <c r="AA36" i="10" l="1"/>
  <c r="L37" i="10"/>
  <c r="N34" i="6"/>
  <c r="N27" i="6"/>
  <c r="AA19" i="14"/>
  <c r="L33" i="8"/>
  <c r="AA26" i="8"/>
  <c r="L12" i="14"/>
  <c r="M30" i="5"/>
  <c r="C101" i="15"/>
  <c r="G101" i="15"/>
  <c r="G241" i="15" s="1"/>
  <c r="C100" i="15"/>
  <c r="G100" i="15"/>
  <c r="G240" i="15" s="1"/>
  <c r="C99" i="15"/>
  <c r="G99" i="15"/>
  <c r="G239" i="15" s="1"/>
  <c r="C98" i="15"/>
  <c r="G98" i="15"/>
  <c r="G238" i="15" s="1"/>
  <c r="C97" i="15"/>
  <c r="G97" i="15"/>
  <c r="G237" i="15" s="1"/>
  <c r="C96" i="15"/>
  <c r="G96" i="15"/>
  <c r="G236" i="15" s="1"/>
  <c r="C95" i="15"/>
  <c r="G95" i="15"/>
  <c r="G235" i="15" s="1"/>
  <c r="B96" i="15"/>
  <c r="B97" i="15"/>
  <c r="B98" i="15"/>
  <c r="B99" i="15"/>
  <c r="B100" i="15"/>
  <c r="B101" i="15"/>
  <c r="B95" i="15"/>
  <c r="C94" i="15"/>
  <c r="G94" i="15"/>
  <c r="G234" i="15" s="1"/>
  <c r="C93" i="15"/>
  <c r="G93" i="15"/>
  <c r="G233" i="15" s="1"/>
  <c r="C92" i="15"/>
  <c r="G92" i="15"/>
  <c r="G232" i="15" s="1"/>
  <c r="C91" i="15"/>
  <c r="G91" i="15"/>
  <c r="G231" i="15" s="1"/>
  <c r="C90" i="15"/>
  <c r="G90" i="15"/>
  <c r="G230" i="15" s="1"/>
  <c r="C89" i="15"/>
  <c r="G89" i="15"/>
  <c r="G229" i="15" s="1"/>
  <c r="C88" i="15"/>
  <c r="G88" i="15"/>
  <c r="G228" i="15" s="1"/>
  <c r="B89" i="15"/>
  <c r="B90" i="15"/>
  <c r="B91" i="15"/>
  <c r="B92" i="15"/>
  <c r="B93" i="15"/>
  <c r="B94" i="15"/>
  <c r="B88" i="15"/>
  <c r="C87" i="15"/>
  <c r="G87" i="15"/>
  <c r="G227" i="15" s="1"/>
  <c r="C86" i="15"/>
  <c r="G86" i="15"/>
  <c r="G226" i="15" s="1"/>
  <c r="C85" i="15"/>
  <c r="G85" i="15"/>
  <c r="G225" i="15" s="1"/>
  <c r="C84" i="15"/>
  <c r="G84" i="15"/>
  <c r="G224" i="15" s="1"/>
  <c r="C83" i="15"/>
  <c r="G83" i="15"/>
  <c r="G223" i="15" s="1"/>
  <c r="C82" i="15"/>
  <c r="G82" i="15"/>
  <c r="G222" i="15" s="1"/>
  <c r="C81" i="15"/>
  <c r="G81" i="15"/>
  <c r="G221" i="15" s="1"/>
  <c r="B82" i="15"/>
  <c r="B83" i="15"/>
  <c r="B84" i="15"/>
  <c r="B85" i="15"/>
  <c r="B86" i="15"/>
  <c r="B87" i="15"/>
  <c r="B81" i="15"/>
  <c r="C80" i="15"/>
  <c r="G80" i="15"/>
  <c r="G220" i="15" s="1"/>
  <c r="C79" i="15"/>
  <c r="G79" i="15"/>
  <c r="G219" i="15" s="1"/>
  <c r="C78" i="15"/>
  <c r="G78" i="15"/>
  <c r="G218" i="15" s="1"/>
  <c r="C76" i="15"/>
  <c r="G76" i="15"/>
  <c r="G216" i="15" s="1"/>
  <c r="C75" i="15"/>
  <c r="G75" i="15"/>
  <c r="G215" i="15" s="1"/>
  <c r="C74" i="15"/>
  <c r="G74" i="15"/>
  <c r="G214" i="15" s="1"/>
  <c r="B75" i="15"/>
  <c r="B76" i="15"/>
  <c r="B78" i="15"/>
  <c r="B79" i="15"/>
  <c r="B80" i="15"/>
  <c r="B74" i="15"/>
  <c r="C65" i="15"/>
  <c r="G65" i="15"/>
  <c r="G205" i="15" s="1"/>
  <c r="C64" i="15"/>
  <c r="G64" i="15"/>
  <c r="G204" i="15" s="1"/>
  <c r="C63" i="15"/>
  <c r="G63" i="15"/>
  <c r="G203" i="15" s="1"/>
  <c r="C62" i="15"/>
  <c r="G62" i="15"/>
  <c r="G202" i="15" s="1"/>
  <c r="C61" i="15"/>
  <c r="G61" i="15"/>
  <c r="G201" i="15" s="1"/>
  <c r="C60" i="15"/>
  <c r="G60" i="15"/>
  <c r="G200" i="15" s="1"/>
  <c r="B61" i="15"/>
  <c r="B62" i="15"/>
  <c r="B63" i="15"/>
  <c r="B64" i="15"/>
  <c r="B65" i="15"/>
  <c r="B60" i="15"/>
  <c r="C59" i="15"/>
  <c r="G59" i="15"/>
  <c r="G199" i="15" s="1"/>
  <c r="C58" i="15"/>
  <c r="G58" i="15"/>
  <c r="G198" i="15" s="1"/>
  <c r="C57" i="15"/>
  <c r="G57" i="15"/>
  <c r="G197" i="15" s="1"/>
  <c r="C56" i="15"/>
  <c r="G56" i="15"/>
  <c r="G196" i="15" s="1"/>
  <c r="C55" i="15"/>
  <c r="G55" i="15"/>
  <c r="G195" i="15" s="1"/>
  <c r="C54" i="15"/>
  <c r="G54" i="15"/>
  <c r="G194" i="15" s="1"/>
  <c r="C53" i="15"/>
  <c r="G53" i="15"/>
  <c r="G193" i="15" s="1"/>
  <c r="B54" i="15"/>
  <c r="B55" i="15"/>
  <c r="B56" i="15"/>
  <c r="B57" i="15"/>
  <c r="B58" i="15"/>
  <c r="B59" i="15"/>
  <c r="B53" i="15"/>
  <c r="C52" i="15"/>
  <c r="G52" i="15"/>
  <c r="G192" i="15" s="1"/>
  <c r="C51" i="15"/>
  <c r="G51" i="15"/>
  <c r="G191" i="15" s="1"/>
  <c r="C50" i="15"/>
  <c r="G50" i="15"/>
  <c r="G190" i="15" s="1"/>
  <c r="C49" i="15"/>
  <c r="G49" i="15"/>
  <c r="G189" i="15" s="1"/>
  <c r="C48" i="15"/>
  <c r="G48" i="15"/>
  <c r="G188" i="15" s="1"/>
  <c r="C47" i="15"/>
  <c r="G47" i="15"/>
  <c r="G187" i="15" s="1"/>
  <c r="C46" i="15"/>
  <c r="G46" i="15"/>
  <c r="G186" i="15" s="1"/>
  <c r="B47" i="15"/>
  <c r="B48" i="15"/>
  <c r="B49" i="15"/>
  <c r="B50" i="15"/>
  <c r="B51" i="15"/>
  <c r="B52" i="15"/>
  <c r="B46" i="15"/>
  <c r="C45" i="15"/>
  <c r="G45" i="15"/>
  <c r="G185" i="15" s="1"/>
  <c r="C44" i="15"/>
  <c r="G44" i="15"/>
  <c r="G184" i="15" s="1"/>
  <c r="C43" i="15"/>
  <c r="G43" i="15"/>
  <c r="G183" i="15" s="1"/>
  <c r="C41" i="15"/>
  <c r="G41" i="15"/>
  <c r="G181" i="15" s="1"/>
  <c r="C40" i="15"/>
  <c r="G40" i="15"/>
  <c r="G180" i="15" s="1"/>
  <c r="C39" i="15"/>
  <c r="G39" i="15"/>
  <c r="G179" i="15" s="1"/>
  <c r="B40" i="15"/>
  <c r="B41" i="15"/>
  <c r="B43" i="15"/>
  <c r="B44" i="15"/>
  <c r="B45" i="15"/>
  <c r="B39" i="15"/>
  <c r="C31" i="15"/>
  <c r="C30" i="15"/>
  <c r="G30" i="15"/>
  <c r="G170" i="15" s="1"/>
  <c r="C29" i="15"/>
  <c r="G29" i="15"/>
  <c r="G169" i="15" s="1"/>
  <c r="C28" i="15"/>
  <c r="G28" i="15"/>
  <c r="G168" i="15" s="1"/>
  <c r="C27" i="15"/>
  <c r="G27" i="15"/>
  <c r="G167" i="15" s="1"/>
  <c r="C26" i="15"/>
  <c r="G26" i="15"/>
  <c r="G166" i="15" s="1"/>
  <c r="C25" i="15"/>
  <c r="G25" i="15"/>
  <c r="G165" i="15" s="1"/>
  <c r="B26" i="15"/>
  <c r="B27" i="15"/>
  <c r="B28" i="15"/>
  <c r="B29" i="15"/>
  <c r="B30" i="15"/>
  <c r="B31" i="15"/>
  <c r="B25" i="15"/>
  <c r="C24" i="15"/>
  <c r="G24" i="15"/>
  <c r="G164" i="15" s="1"/>
  <c r="C23" i="15"/>
  <c r="G23" i="15"/>
  <c r="G163" i="15" s="1"/>
  <c r="C22" i="15"/>
  <c r="G22" i="15"/>
  <c r="G162" i="15" s="1"/>
  <c r="C21" i="15"/>
  <c r="G21" i="15"/>
  <c r="G161" i="15" s="1"/>
  <c r="C20" i="15"/>
  <c r="G20" i="15"/>
  <c r="G160" i="15" s="1"/>
  <c r="C19" i="15"/>
  <c r="G19" i="15"/>
  <c r="G159" i="15" s="1"/>
  <c r="B19" i="15"/>
  <c r="B20" i="15"/>
  <c r="B21" i="15"/>
  <c r="B22" i="15"/>
  <c r="B23" i="15"/>
  <c r="B24" i="15"/>
  <c r="G18" i="15"/>
  <c r="G158" i="15" s="1"/>
  <c r="G17" i="15"/>
  <c r="G157" i="15" s="1"/>
  <c r="G16" i="15"/>
  <c r="G156" i="15" s="1"/>
  <c r="G15" i="15"/>
  <c r="G155" i="15" s="1"/>
  <c r="G14" i="15"/>
  <c r="G154" i="15" s="1"/>
  <c r="G13" i="15"/>
  <c r="G153" i="15" s="1"/>
  <c r="G12" i="15"/>
  <c r="G152" i="15" s="1"/>
  <c r="G11" i="15"/>
  <c r="G151" i="15" s="1"/>
  <c r="G10" i="15"/>
  <c r="G150" i="15" s="1"/>
  <c r="G9" i="15"/>
  <c r="G149" i="15" s="1"/>
  <c r="G8" i="15"/>
  <c r="G148" i="15" s="1"/>
  <c r="G6" i="15"/>
  <c r="G146" i="15" s="1"/>
  <c r="G5" i="15"/>
  <c r="G145" i="15" s="1"/>
  <c r="L22" i="3"/>
  <c r="AA22" i="3" s="1"/>
  <c r="L11" i="3"/>
  <c r="L10" i="3"/>
  <c r="AA10" i="3" s="1"/>
  <c r="L12" i="3"/>
  <c r="AA12" i="3" s="1"/>
  <c r="L15" i="3"/>
  <c r="AA15" i="3" s="1"/>
  <c r="L16" i="3"/>
  <c r="AA16" i="3" s="1"/>
  <c r="L17" i="3"/>
  <c r="AA17" i="3" s="1"/>
  <c r="L19" i="3"/>
  <c r="AA19" i="3" s="1"/>
  <c r="L29" i="3"/>
  <c r="AA29" i="3" s="1"/>
  <c r="L25" i="3"/>
  <c r="AA25" i="3" s="1"/>
  <c r="L23" i="3"/>
  <c r="AA23" i="3" s="1"/>
  <c r="L26" i="3"/>
  <c r="AA26" i="3" s="1"/>
  <c r="L30" i="3"/>
  <c r="AA30" i="3" s="1"/>
  <c r="V9" i="3"/>
  <c r="AA33" i="8" l="1"/>
  <c r="N36" i="8"/>
  <c r="AA26" i="14"/>
  <c r="AA11" i="3"/>
  <c r="K11" i="3"/>
  <c r="C867" i="15"/>
  <c r="C727" i="15"/>
  <c r="C447" i="15"/>
  <c r="C1007" i="15"/>
  <c r="C587" i="15"/>
  <c r="C307" i="15"/>
  <c r="C167" i="15"/>
  <c r="B1072" i="15"/>
  <c r="B792" i="15"/>
  <c r="B932" i="15"/>
  <c r="B512" i="15"/>
  <c r="B232" i="15"/>
  <c r="B652" i="15"/>
  <c r="B372" i="15"/>
  <c r="B936" i="15"/>
  <c r="B1076" i="15"/>
  <c r="B376" i="15"/>
  <c r="B796" i="15"/>
  <c r="B656" i="15"/>
  <c r="B236" i="15"/>
  <c r="B516" i="15"/>
  <c r="B867" i="15"/>
  <c r="B1007" i="15"/>
  <c r="B447" i="15"/>
  <c r="B587" i="15"/>
  <c r="B727" i="15"/>
  <c r="F727" i="15" s="1"/>
  <c r="B307" i="15"/>
  <c r="B167" i="15"/>
  <c r="B885" i="15"/>
  <c r="B1025" i="15"/>
  <c r="B605" i="15"/>
  <c r="B745" i="15"/>
  <c r="B325" i="15"/>
  <c r="B465" i="15"/>
  <c r="B185" i="15"/>
  <c r="B1038" i="15"/>
  <c r="B618" i="15"/>
  <c r="B898" i="15"/>
  <c r="B758" i="15"/>
  <c r="B478" i="15"/>
  <c r="B198" i="15"/>
  <c r="B338" i="15"/>
  <c r="C1043" i="15"/>
  <c r="C623" i="15"/>
  <c r="C903" i="15"/>
  <c r="C763" i="15"/>
  <c r="C483" i="15"/>
  <c r="C203" i="15"/>
  <c r="C343" i="15"/>
  <c r="B1067" i="15"/>
  <c r="B927" i="15"/>
  <c r="B647" i="15"/>
  <c r="B787" i="15"/>
  <c r="B507" i="15"/>
  <c r="B227" i="15"/>
  <c r="B367" i="15"/>
  <c r="C1008" i="15"/>
  <c r="C868" i="15"/>
  <c r="C588" i="15"/>
  <c r="C728" i="15"/>
  <c r="C448" i="15"/>
  <c r="C308" i="15"/>
  <c r="C168" i="15"/>
  <c r="B886" i="15"/>
  <c r="B746" i="15"/>
  <c r="B466" i="15"/>
  <c r="B326" i="15"/>
  <c r="B1026" i="15"/>
  <c r="B186" i="15"/>
  <c r="B606" i="15"/>
  <c r="F606" i="15" s="1"/>
  <c r="C1026" i="15"/>
  <c r="C746" i="15"/>
  <c r="C886" i="15"/>
  <c r="C606" i="15"/>
  <c r="C466" i="15"/>
  <c r="C186" i="15"/>
  <c r="C326" i="15"/>
  <c r="C890" i="15"/>
  <c r="C1030" i="15"/>
  <c r="C750" i="15"/>
  <c r="C610" i="15"/>
  <c r="C330" i="15"/>
  <c r="C190" i="15"/>
  <c r="C470" i="15"/>
  <c r="B1037" i="15"/>
  <c r="B897" i="15"/>
  <c r="B757" i="15"/>
  <c r="B477" i="15"/>
  <c r="B617" i="15"/>
  <c r="B337" i="15"/>
  <c r="B197" i="15"/>
  <c r="B1056" i="15"/>
  <c r="B776" i="15"/>
  <c r="B916" i="15"/>
  <c r="B636" i="15"/>
  <c r="B496" i="15"/>
  <c r="B216" i="15"/>
  <c r="B356" i="15"/>
  <c r="B926" i="15"/>
  <c r="B786" i="15"/>
  <c r="B1066" i="15"/>
  <c r="F1066" i="15" s="1"/>
  <c r="B366" i="15"/>
  <c r="B646" i="15"/>
  <c r="B506" i="15"/>
  <c r="B226" i="15"/>
  <c r="C922" i="15"/>
  <c r="C1062" i="15"/>
  <c r="C782" i="15"/>
  <c r="C502" i="15"/>
  <c r="C642" i="15"/>
  <c r="C362" i="15"/>
  <c r="C222" i="15"/>
  <c r="C1066" i="15"/>
  <c r="C926" i="15"/>
  <c r="C786" i="15"/>
  <c r="C646" i="15"/>
  <c r="C506" i="15"/>
  <c r="C366" i="15"/>
  <c r="C226" i="15"/>
  <c r="B1070" i="15"/>
  <c r="B650" i="15"/>
  <c r="B930" i="15"/>
  <c r="B790" i="15"/>
  <c r="B510" i="15"/>
  <c r="B230" i="15"/>
  <c r="B370" i="15"/>
  <c r="B1075" i="15"/>
  <c r="B935" i="15"/>
  <c r="B655" i="15"/>
  <c r="B795" i="15"/>
  <c r="B515" i="15"/>
  <c r="B375" i="15"/>
  <c r="B235" i="15"/>
  <c r="C1075" i="15"/>
  <c r="C655" i="15"/>
  <c r="C935" i="15"/>
  <c r="C795" i="15"/>
  <c r="C515" i="15"/>
  <c r="C235" i="15"/>
  <c r="C375" i="15"/>
  <c r="C939" i="15"/>
  <c r="C799" i="15"/>
  <c r="C1079" i="15"/>
  <c r="C379" i="15"/>
  <c r="C659" i="15"/>
  <c r="C519" i="15"/>
  <c r="C239" i="15"/>
  <c r="C925" i="15"/>
  <c r="C1065" i="15"/>
  <c r="C785" i="15"/>
  <c r="C365" i="15"/>
  <c r="C645" i="15"/>
  <c r="C505" i="15"/>
  <c r="C225" i="15"/>
  <c r="B931" i="15"/>
  <c r="B1071" i="15"/>
  <c r="B791" i="15"/>
  <c r="B651" i="15"/>
  <c r="B511" i="15"/>
  <c r="B231" i="15"/>
  <c r="B371" i="15"/>
  <c r="B864" i="15"/>
  <c r="B724" i="15"/>
  <c r="B584" i="15"/>
  <c r="B1004" i="15"/>
  <c r="B304" i="15"/>
  <c r="F304" i="15" s="1"/>
  <c r="B444" i="15"/>
  <c r="B164" i="15"/>
  <c r="B1006" i="15"/>
  <c r="B586" i="15"/>
  <c r="B866" i="15"/>
  <c r="B726" i="15"/>
  <c r="B446" i="15"/>
  <c r="B306" i="15"/>
  <c r="B166" i="15"/>
  <c r="B1024" i="15"/>
  <c r="B744" i="15"/>
  <c r="B884" i="15"/>
  <c r="B184" i="15"/>
  <c r="B604" i="15"/>
  <c r="B464" i="15"/>
  <c r="B324" i="15"/>
  <c r="B1003" i="15"/>
  <c r="B863" i="15"/>
  <c r="B583" i="15"/>
  <c r="B443" i="15"/>
  <c r="B723" i="15"/>
  <c r="B303" i="15"/>
  <c r="B163" i="15"/>
  <c r="C1000" i="15"/>
  <c r="C860" i="15"/>
  <c r="C580" i="15"/>
  <c r="C440" i="15"/>
  <c r="C720" i="15"/>
  <c r="C300" i="15"/>
  <c r="C160" i="15"/>
  <c r="C864" i="15"/>
  <c r="C1004" i="15"/>
  <c r="C444" i="15"/>
  <c r="C724" i="15"/>
  <c r="C584" i="15"/>
  <c r="C304" i="15"/>
  <c r="C164" i="15"/>
  <c r="B883" i="15"/>
  <c r="B1023" i="15"/>
  <c r="B463" i="15"/>
  <c r="B603" i="15"/>
  <c r="B323" i="15"/>
  <c r="B743" i="15"/>
  <c r="B183" i="15"/>
  <c r="C1021" i="15"/>
  <c r="C741" i="15"/>
  <c r="C881" i="15"/>
  <c r="C181" i="15"/>
  <c r="C461" i="15"/>
  <c r="C321" i="15"/>
  <c r="C601" i="15"/>
  <c r="B1032" i="15"/>
  <c r="B752" i="15"/>
  <c r="B892" i="15"/>
  <c r="B192" i="15"/>
  <c r="B472" i="15"/>
  <c r="B612" i="15"/>
  <c r="B332" i="15"/>
  <c r="B896" i="15"/>
  <c r="B756" i="15"/>
  <c r="B616" i="15"/>
  <c r="B1036" i="15"/>
  <c r="B336" i="15"/>
  <c r="B476" i="15"/>
  <c r="B196" i="15"/>
  <c r="C1035" i="15"/>
  <c r="C615" i="15"/>
  <c r="C895" i="15"/>
  <c r="C755" i="15"/>
  <c r="C475" i="15"/>
  <c r="C195" i="15"/>
  <c r="C335" i="15"/>
  <c r="C899" i="15"/>
  <c r="C1039" i="15"/>
  <c r="C759" i="15"/>
  <c r="C619" i="15"/>
  <c r="C339" i="15"/>
  <c r="C199" i="15"/>
  <c r="C479" i="15"/>
  <c r="C1040" i="15"/>
  <c r="C900" i="15"/>
  <c r="C620" i="15"/>
  <c r="C760" i="15"/>
  <c r="C480" i="15"/>
  <c r="C340" i="15"/>
  <c r="C200" i="15"/>
  <c r="C904" i="15"/>
  <c r="C1044" i="15"/>
  <c r="C764" i="15"/>
  <c r="C624" i="15"/>
  <c r="C484" i="15"/>
  <c r="C344" i="15"/>
  <c r="C204" i="15"/>
  <c r="B915" i="15"/>
  <c r="B1055" i="15"/>
  <c r="B775" i="15"/>
  <c r="B635" i="15"/>
  <c r="B495" i="15"/>
  <c r="B215" i="15"/>
  <c r="B355" i="15"/>
  <c r="C1058" i="15"/>
  <c r="C918" i="15"/>
  <c r="C778" i="15"/>
  <c r="C498" i="15"/>
  <c r="C638" i="15"/>
  <c r="C218" i="15"/>
  <c r="C358" i="15"/>
  <c r="B925" i="15"/>
  <c r="B1065" i="15"/>
  <c r="B785" i="15"/>
  <c r="B645" i="15"/>
  <c r="B505" i="15"/>
  <c r="F505" i="15" s="1"/>
  <c r="B365" i="15"/>
  <c r="F365" i="15" s="1"/>
  <c r="B225" i="15"/>
  <c r="F225" i="15" s="1"/>
  <c r="B1069" i="15"/>
  <c r="B929" i="15"/>
  <c r="B789" i="15"/>
  <c r="B509" i="15"/>
  <c r="B649" i="15"/>
  <c r="B369" i="15"/>
  <c r="B229" i="15"/>
  <c r="C931" i="15"/>
  <c r="C791" i="15"/>
  <c r="C1071" i="15"/>
  <c r="C651" i="15"/>
  <c r="C371" i="15"/>
  <c r="C231" i="15"/>
  <c r="C511" i="15"/>
  <c r="B941" i="15"/>
  <c r="B1081" i="15"/>
  <c r="B801" i="15"/>
  <c r="B661" i="15"/>
  <c r="B521" i="15"/>
  <c r="B381" i="15"/>
  <c r="B241" i="15"/>
  <c r="B1008" i="15"/>
  <c r="F1008" i="15" s="1"/>
  <c r="B728" i="15"/>
  <c r="B868" i="15"/>
  <c r="F868" i="15" s="1"/>
  <c r="B168" i="15"/>
  <c r="B588" i="15"/>
  <c r="B448" i="15"/>
  <c r="B308" i="15"/>
  <c r="B1027" i="15"/>
  <c r="B887" i="15"/>
  <c r="B607" i="15"/>
  <c r="B747" i="15"/>
  <c r="B467" i="15"/>
  <c r="B327" i="15"/>
  <c r="B187" i="15"/>
  <c r="B1059" i="15"/>
  <c r="B919" i="15"/>
  <c r="B639" i="15"/>
  <c r="B779" i="15"/>
  <c r="B499" i="15"/>
  <c r="B359" i="15"/>
  <c r="B219" i="15"/>
  <c r="C938" i="15"/>
  <c r="C1078" i="15"/>
  <c r="C798" i="15"/>
  <c r="C658" i="15"/>
  <c r="C518" i="15"/>
  <c r="C238" i="15"/>
  <c r="C378" i="15"/>
  <c r="C859" i="15"/>
  <c r="C439" i="15"/>
  <c r="C719" i="15"/>
  <c r="C579" i="15"/>
  <c r="C999" i="15"/>
  <c r="C299" i="15"/>
  <c r="C159" i="15"/>
  <c r="C880" i="15"/>
  <c r="C1020" i="15"/>
  <c r="C460" i="15"/>
  <c r="C740" i="15"/>
  <c r="C600" i="15"/>
  <c r="C320" i="15"/>
  <c r="C180" i="15"/>
  <c r="C898" i="15"/>
  <c r="C1038" i="15"/>
  <c r="C618" i="15"/>
  <c r="C338" i="15"/>
  <c r="C478" i="15"/>
  <c r="C758" i="15"/>
  <c r="C198" i="15"/>
  <c r="C1056" i="15"/>
  <c r="C916" i="15"/>
  <c r="C636" i="15"/>
  <c r="C776" i="15"/>
  <c r="C496" i="15"/>
  <c r="C356" i="15"/>
  <c r="C216" i="15"/>
  <c r="B862" i="15"/>
  <c r="B442" i="15"/>
  <c r="B1002" i="15"/>
  <c r="B722" i="15"/>
  <c r="B582" i="15"/>
  <c r="B302" i="15"/>
  <c r="B162" i="15"/>
  <c r="B1005" i="15"/>
  <c r="B725" i="15"/>
  <c r="B865" i="15"/>
  <c r="B585" i="15"/>
  <c r="B445" i="15"/>
  <c r="B305" i="15"/>
  <c r="B165" i="15"/>
  <c r="C1005" i="15"/>
  <c r="C725" i="15"/>
  <c r="C865" i="15"/>
  <c r="C445" i="15"/>
  <c r="C165" i="15"/>
  <c r="C585" i="15"/>
  <c r="C305" i="15"/>
  <c r="C869" i="15"/>
  <c r="C589" i="15"/>
  <c r="C1009" i="15"/>
  <c r="C729" i="15"/>
  <c r="C309" i="15"/>
  <c r="C449" i="15"/>
  <c r="C169" i="15"/>
  <c r="B1021" i="15"/>
  <c r="B741" i="15"/>
  <c r="B881" i="15"/>
  <c r="B601" i="15"/>
  <c r="F601" i="15" s="1"/>
  <c r="B461" i="15"/>
  <c r="B321" i="15"/>
  <c r="B181" i="15"/>
  <c r="B891" i="15"/>
  <c r="B1031" i="15"/>
  <c r="B751" i="15"/>
  <c r="B611" i="15"/>
  <c r="B471" i="15"/>
  <c r="B191" i="15"/>
  <c r="B331" i="15"/>
  <c r="C1027" i="15"/>
  <c r="C607" i="15"/>
  <c r="C887" i="15"/>
  <c r="C747" i="15"/>
  <c r="C467" i="15"/>
  <c r="C187" i="15"/>
  <c r="C327" i="15"/>
  <c r="C891" i="15"/>
  <c r="C751" i="15"/>
  <c r="C1031" i="15"/>
  <c r="C471" i="15"/>
  <c r="C331" i="15"/>
  <c r="C611" i="15"/>
  <c r="C191" i="15"/>
  <c r="B1035" i="15"/>
  <c r="B895" i="15"/>
  <c r="F895" i="15" s="1"/>
  <c r="B615" i="15"/>
  <c r="F615" i="15" s="1"/>
  <c r="B755" i="15"/>
  <c r="B475" i="15"/>
  <c r="B195" i="15"/>
  <c r="B335" i="15"/>
  <c r="B1040" i="15"/>
  <c r="B760" i="15"/>
  <c r="F760" i="15" s="1"/>
  <c r="B900" i="15"/>
  <c r="F900" i="15" s="1"/>
  <c r="B480" i="15"/>
  <c r="F480" i="15" s="1"/>
  <c r="B200" i="15"/>
  <c r="B620" i="15"/>
  <c r="B340" i="15"/>
  <c r="F340" i="15" s="1"/>
  <c r="B1064" i="15"/>
  <c r="B924" i="15"/>
  <c r="B784" i="15"/>
  <c r="B504" i="15"/>
  <c r="B224" i="15"/>
  <c r="B644" i="15"/>
  <c r="B364" i="15"/>
  <c r="C923" i="15"/>
  <c r="C783" i="15"/>
  <c r="C1063" i="15"/>
  <c r="C643" i="15"/>
  <c r="C363" i="15"/>
  <c r="C503" i="15"/>
  <c r="C223" i="15"/>
  <c r="C1067" i="15"/>
  <c r="C647" i="15"/>
  <c r="C787" i="15"/>
  <c r="C927" i="15"/>
  <c r="C507" i="15"/>
  <c r="C227" i="15"/>
  <c r="C367" i="15"/>
  <c r="B1080" i="15"/>
  <c r="B940" i="15"/>
  <c r="B800" i="15"/>
  <c r="B520" i="15"/>
  <c r="B240" i="15"/>
  <c r="B660" i="15"/>
  <c r="F660" i="15" s="1"/>
  <c r="B380" i="15"/>
  <c r="C936" i="15"/>
  <c r="C1076" i="15"/>
  <c r="C796" i="15"/>
  <c r="C656" i="15"/>
  <c r="C516" i="15"/>
  <c r="C376" i="15"/>
  <c r="C236" i="15"/>
  <c r="C1080" i="15"/>
  <c r="C940" i="15"/>
  <c r="C660" i="15"/>
  <c r="C800" i="15"/>
  <c r="C520" i="15"/>
  <c r="C380" i="15"/>
  <c r="C240" i="15"/>
  <c r="C1029" i="15"/>
  <c r="C749" i="15"/>
  <c r="C889" i="15"/>
  <c r="C609" i="15"/>
  <c r="C189" i="15"/>
  <c r="C469" i="15"/>
  <c r="C329" i="15"/>
  <c r="C1003" i="15"/>
  <c r="C583" i="15"/>
  <c r="C863" i="15"/>
  <c r="C723" i="15"/>
  <c r="C443" i="15"/>
  <c r="C163" i="15"/>
  <c r="C303" i="15"/>
  <c r="B901" i="15"/>
  <c r="B1041" i="15"/>
  <c r="B761" i="15"/>
  <c r="B481" i="15"/>
  <c r="B621" i="15"/>
  <c r="B201" i="15"/>
  <c r="B341" i="15"/>
  <c r="C861" i="15"/>
  <c r="C1001" i="15"/>
  <c r="C721" i="15"/>
  <c r="C581" i="15"/>
  <c r="C441" i="15"/>
  <c r="C301" i="15"/>
  <c r="C161" i="15"/>
  <c r="B880" i="15"/>
  <c r="F880" i="15" s="1"/>
  <c r="B740" i="15"/>
  <c r="B600" i="15"/>
  <c r="B1020" i="15"/>
  <c r="F1020" i="15" s="1"/>
  <c r="B320" i="15"/>
  <c r="F320" i="15" s="1"/>
  <c r="B460" i="15"/>
  <c r="F460" i="15" s="1"/>
  <c r="B180" i="15"/>
  <c r="C883" i="15"/>
  <c r="C743" i="15"/>
  <c r="C1023" i="15"/>
  <c r="C603" i="15"/>
  <c r="C463" i="15"/>
  <c r="C323" i="15"/>
  <c r="C183" i="15"/>
  <c r="B1030" i="15"/>
  <c r="B750" i="15"/>
  <c r="B610" i="15"/>
  <c r="F610" i="15" s="1"/>
  <c r="B470" i="15"/>
  <c r="B890" i="15"/>
  <c r="B330" i="15"/>
  <c r="F330" i="15" s="1"/>
  <c r="B190" i="15"/>
  <c r="F190" i="15" s="1"/>
  <c r="B894" i="15"/>
  <c r="B1034" i="15"/>
  <c r="B754" i="15"/>
  <c r="B614" i="15"/>
  <c r="B334" i="15"/>
  <c r="B474" i="15"/>
  <c r="B194" i="15"/>
  <c r="C896" i="15"/>
  <c r="C1036" i="15"/>
  <c r="C756" i="15"/>
  <c r="C616" i="15"/>
  <c r="C476" i="15"/>
  <c r="C336" i="15"/>
  <c r="C196" i="15"/>
  <c r="B1045" i="15"/>
  <c r="B905" i="15"/>
  <c r="B765" i="15"/>
  <c r="B485" i="15"/>
  <c r="B625" i="15"/>
  <c r="B345" i="15"/>
  <c r="B205" i="15"/>
  <c r="C901" i="15"/>
  <c r="C1041" i="15"/>
  <c r="C341" i="15"/>
  <c r="C761" i="15"/>
  <c r="C481" i="15"/>
  <c r="C201" i="15"/>
  <c r="C621" i="15"/>
  <c r="C1045" i="15"/>
  <c r="C765" i="15"/>
  <c r="C905" i="15"/>
  <c r="C625" i="15"/>
  <c r="C485" i="15"/>
  <c r="C205" i="15"/>
  <c r="C345" i="15"/>
  <c r="C914" i="15"/>
  <c r="C1054" i="15"/>
  <c r="C774" i="15"/>
  <c r="C634" i="15"/>
  <c r="C494" i="15"/>
  <c r="C214" i="15"/>
  <c r="C354" i="15"/>
  <c r="C1059" i="15"/>
  <c r="C639" i="15"/>
  <c r="C919" i="15"/>
  <c r="C779" i="15"/>
  <c r="C499" i="15"/>
  <c r="C359" i="15"/>
  <c r="C219" i="15"/>
  <c r="B923" i="15"/>
  <c r="B1063" i="15"/>
  <c r="B783" i="15"/>
  <c r="B643" i="15"/>
  <c r="B503" i="15"/>
  <c r="B363" i="15"/>
  <c r="B223" i="15"/>
  <c r="F223" i="15" s="1"/>
  <c r="B928" i="15"/>
  <c r="B1068" i="15"/>
  <c r="B368" i="15"/>
  <c r="B648" i="15"/>
  <c r="F648" i="15" s="1"/>
  <c r="B788" i="15"/>
  <c r="B508" i="15"/>
  <c r="B228" i="15"/>
  <c r="C928" i="15"/>
  <c r="C1068" i="15"/>
  <c r="C788" i="15"/>
  <c r="C648" i="15"/>
  <c r="C508" i="15"/>
  <c r="C368" i="15"/>
  <c r="C228" i="15"/>
  <c r="C1072" i="15"/>
  <c r="C932" i="15"/>
  <c r="C652" i="15"/>
  <c r="C792" i="15"/>
  <c r="C512" i="15"/>
  <c r="C372" i="15"/>
  <c r="C232" i="15"/>
  <c r="B939" i="15"/>
  <c r="B1079" i="15"/>
  <c r="B799" i="15"/>
  <c r="F799" i="15" s="1"/>
  <c r="B659" i="15"/>
  <c r="F659" i="15" s="1"/>
  <c r="B519" i="15"/>
  <c r="F519" i="15" s="1"/>
  <c r="B239" i="15"/>
  <c r="B379" i="15"/>
  <c r="B899" i="15"/>
  <c r="B1039" i="15"/>
  <c r="B759" i="15"/>
  <c r="F759" i="15" s="1"/>
  <c r="B619" i="15"/>
  <c r="F619" i="15" s="1"/>
  <c r="B479" i="15"/>
  <c r="B199" i="15"/>
  <c r="B339" i="15"/>
  <c r="B902" i="15"/>
  <c r="B762" i="15"/>
  <c r="B622" i="15"/>
  <c r="B342" i="15"/>
  <c r="B1042" i="15"/>
  <c r="B482" i="15"/>
  <c r="B202" i="15"/>
  <c r="B1061" i="15"/>
  <c r="B921" i="15"/>
  <c r="B781" i="15"/>
  <c r="B501" i="15"/>
  <c r="B641" i="15"/>
  <c r="B221" i="15"/>
  <c r="B361" i="15"/>
  <c r="C1074" i="15"/>
  <c r="C934" i="15"/>
  <c r="C794" i="15"/>
  <c r="C514" i="15"/>
  <c r="C654" i="15"/>
  <c r="C374" i="15"/>
  <c r="C234" i="15"/>
  <c r="B1000" i="15"/>
  <c r="B720" i="15"/>
  <c r="F720" i="15" s="1"/>
  <c r="B860" i="15"/>
  <c r="B160" i="15"/>
  <c r="B580" i="15"/>
  <c r="B440" i="15"/>
  <c r="F440" i="15" s="1"/>
  <c r="B300" i="15"/>
  <c r="B870" i="15"/>
  <c r="B450" i="15"/>
  <c r="B1010" i="15"/>
  <c r="B310" i="15"/>
  <c r="B730" i="15"/>
  <c r="B590" i="15"/>
  <c r="B170" i="15"/>
  <c r="C866" i="15"/>
  <c r="C1006" i="15"/>
  <c r="C586" i="15"/>
  <c r="C726" i="15"/>
  <c r="C306" i="15"/>
  <c r="C446" i="15"/>
  <c r="C166" i="15"/>
  <c r="C1010" i="15"/>
  <c r="C730" i="15"/>
  <c r="C870" i="15"/>
  <c r="C590" i="15"/>
  <c r="C450" i="15"/>
  <c r="C310" i="15"/>
  <c r="C170" i="15"/>
  <c r="B1029" i="15"/>
  <c r="B749" i="15"/>
  <c r="B889" i="15"/>
  <c r="B609" i="15"/>
  <c r="F609" i="15" s="1"/>
  <c r="B469" i="15"/>
  <c r="F469" i="15" s="1"/>
  <c r="B329" i="15"/>
  <c r="B189" i="15"/>
  <c r="F189" i="15" s="1"/>
  <c r="C888" i="15"/>
  <c r="C1028" i="15"/>
  <c r="C608" i="15"/>
  <c r="C748" i="15"/>
  <c r="C328" i="15"/>
  <c r="C468" i="15"/>
  <c r="C188" i="15"/>
  <c r="C1032" i="15"/>
  <c r="C892" i="15"/>
  <c r="C612" i="15"/>
  <c r="C472" i="15"/>
  <c r="C752" i="15"/>
  <c r="C332" i="15"/>
  <c r="C192" i="15"/>
  <c r="B904" i="15"/>
  <c r="B1044" i="15"/>
  <c r="B344" i="15"/>
  <c r="F344" i="15" s="1"/>
  <c r="B764" i="15"/>
  <c r="B624" i="15"/>
  <c r="B204" i="15"/>
  <c r="B484" i="15"/>
  <c r="F484" i="15" s="1"/>
  <c r="B1054" i="15"/>
  <c r="F1054" i="15" s="1"/>
  <c r="B634" i="15"/>
  <c r="B914" i="15"/>
  <c r="F914" i="15" s="1"/>
  <c r="B774" i="15"/>
  <c r="B494" i="15"/>
  <c r="B354" i="15"/>
  <c r="B214" i="15"/>
  <c r="B1062" i="15"/>
  <c r="F1062" i="15" s="1"/>
  <c r="B642" i="15"/>
  <c r="B782" i="15"/>
  <c r="B502" i="15"/>
  <c r="B362" i="15"/>
  <c r="B222" i="15"/>
  <c r="B922" i="15"/>
  <c r="F922" i="15" s="1"/>
  <c r="C1064" i="15"/>
  <c r="C924" i="15"/>
  <c r="C644" i="15"/>
  <c r="C784" i="15"/>
  <c r="C504" i="15"/>
  <c r="C224" i="15"/>
  <c r="C364" i="15"/>
  <c r="B934" i="15"/>
  <c r="F934" i="15" s="1"/>
  <c r="B794" i="15"/>
  <c r="F794" i="15" s="1"/>
  <c r="B654" i="15"/>
  <c r="B374" i="15"/>
  <c r="B1074" i="15"/>
  <c r="F1074" i="15" s="1"/>
  <c r="B514" i="15"/>
  <c r="B234" i="15"/>
  <c r="B1078" i="15"/>
  <c r="B658" i="15"/>
  <c r="B798" i="15"/>
  <c r="F798" i="15" s="1"/>
  <c r="B938" i="15"/>
  <c r="F938" i="15" s="1"/>
  <c r="B518" i="15"/>
  <c r="F518" i="15" s="1"/>
  <c r="B378" i="15"/>
  <c r="F378" i="15" s="1"/>
  <c r="B238" i="15"/>
  <c r="C1077" i="15"/>
  <c r="C797" i="15"/>
  <c r="C937" i="15"/>
  <c r="C657" i="15"/>
  <c r="C517" i="15"/>
  <c r="C237" i="15"/>
  <c r="C377" i="15"/>
  <c r="C941" i="15"/>
  <c r="C1081" i="15"/>
  <c r="C661" i="15"/>
  <c r="C381" i="15"/>
  <c r="C801" i="15"/>
  <c r="C241" i="15"/>
  <c r="C521" i="15"/>
  <c r="B1019" i="15"/>
  <c r="B879" i="15"/>
  <c r="B599" i="15"/>
  <c r="B459" i="15"/>
  <c r="B739" i="15"/>
  <c r="B319" i="15"/>
  <c r="B179" i="15"/>
  <c r="F179" i="15" s="1"/>
  <c r="C1061" i="15"/>
  <c r="C781" i="15"/>
  <c r="C921" i="15"/>
  <c r="C501" i="15"/>
  <c r="C221" i="15"/>
  <c r="C641" i="15"/>
  <c r="C361" i="15"/>
  <c r="C885" i="15"/>
  <c r="C605" i="15"/>
  <c r="C1025" i="15"/>
  <c r="C745" i="15"/>
  <c r="C325" i="15"/>
  <c r="C465" i="15"/>
  <c r="C185" i="15"/>
  <c r="C1034" i="15"/>
  <c r="C894" i="15"/>
  <c r="C754" i="15"/>
  <c r="C474" i="15"/>
  <c r="C614" i="15"/>
  <c r="C334" i="15"/>
  <c r="C194" i="15"/>
  <c r="B918" i="15"/>
  <c r="F918" i="15" s="1"/>
  <c r="B778" i="15"/>
  <c r="F778" i="15" s="1"/>
  <c r="B358" i="15"/>
  <c r="F358" i="15" s="1"/>
  <c r="B1058" i="15"/>
  <c r="F1058" i="15" s="1"/>
  <c r="B218" i="15"/>
  <c r="F218" i="15" s="1"/>
  <c r="B638" i="15"/>
  <c r="B498" i="15"/>
  <c r="C930" i="15"/>
  <c r="C1070" i="15"/>
  <c r="C790" i="15"/>
  <c r="C650" i="15"/>
  <c r="C510" i="15"/>
  <c r="C230" i="15"/>
  <c r="C370" i="15"/>
  <c r="B861" i="15"/>
  <c r="B1001" i="15"/>
  <c r="B721" i="15"/>
  <c r="B581" i="15"/>
  <c r="B301" i="15"/>
  <c r="B441" i="15"/>
  <c r="F441" i="15" s="1"/>
  <c r="B161" i="15"/>
  <c r="F161" i="15" s="1"/>
  <c r="B1011" i="15"/>
  <c r="B871" i="15"/>
  <c r="B591" i="15"/>
  <c r="B731" i="15"/>
  <c r="B451" i="15"/>
  <c r="B311" i="15"/>
  <c r="F311" i="15" s="1"/>
  <c r="B171" i="15"/>
  <c r="F171" i="15" s="1"/>
  <c r="B859" i="15"/>
  <c r="F859" i="15" s="1"/>
  <c r="B999" i="15"/>
  <c r="B439" i="15"/>
  <c r="B719" i="15"/>
  <c r="B579" i="15"/>
  <c r="B299" i="15"/>
  <c r="B159" i="15"/>
  <c r="C1002" i="15"/>
  <c r="C722" i="15"/>
  <c r="C862" i="15"/>
  <c r="C582" i="15"/>
  <c r="C442" i="15"/>
  <c r="C302" i="15"/>
  <c r="C162" i="15"/>
  <c r="B869" i="15"/>
  <c r="F869" i="15" s="1"/>
  <c r="B1009" i="15"/>
  <c r="B589" i="15"/>
  <c r="B729" i="15"/>
  <c r="B309" i="15"/>
  <c r="B449" i="15"/>
  <c r="B169" i="15"/>
  <c r="F169" i="15" s="1"/>
  <c r="C1011" i="15"/>
  <c r="C591" i="15"/>
  <c r="C871" i="15"/>
  <c r="C731" i="15"/>
  <c r="C451" i="15"/>
  <c r="C171" i="15"/>
  <c r="C311" i="15"/>
  <c r="C1019" i="15"/>
  <c r="C599" i="15"/>
  <c r="C879" i="15"/>
  <c r="C739" i="15"/>
  <c r="C459" i="15"/>
  <c r="C179" i="15"/>
  <c r="C319" i="15"/>
  <c r="C1024" i="15"/>
  <c r="C884" i="15"/>
  <c r="C604" i="15"/>
  <c r="C744" i="15"/>
  <c r="C464" i="15"/>
  <c r="C324" i="15"/>
  <c r="C184" i="15"/>
  <c r="B888" i="15"/>
  <c r="F888" i="15" s="1"/>
  <c r="B1028" i="15"/>
  <c r="F1028" i="15" s="1"/>
  <c r="B608" i="15"/>
  <c r="F608" i="15" s="1"/>
  <c r="B748" i="15"/>
  <c r="F748" i="15" s="1"/>
  <c r="B328" i="15"/>
  <c r="F328" i="15" s="1"/>
  <c r="B468" i="15"/>
  <c r="F468" i="15" s="1"/>
  <c r="B188" i="15"/>
  <c r="F188" i="15" s="1"/>
  <c r="B893" i="15"/>
  <c r="B1033" i="15"/>
  <c r="F1033" i="15" s="1"/>
  <c r="B753" i="15"/>
  <c r="B613" i="15"/>
  <c r="B333" i="15"/>
  <c r="B473" i="15"/>
  <c r="B193" i="15"/>
  <c r="C893" i="15"/>
  <c r="C1033" i="15"/>
  <c r="C753" i="15"/>
  <c r="C613" i="15"/>
  <c r="C333" i="15"/>
  <c r="C473" i="15"/>
  <c r="C193" i="15"/>
  <c r="C1037" i="15"/>
  <c r="C757" i="15"/>
  <c r="C897" i="15"/>
  <c r="C477" i="15"/>
  <c r="C197" i="15"/>
  <c r="C617" i="15"/>
  <c r="C337" i="15"/>
  <c r="B1043" i="15"/>
  <c r="F1043" i="15" s="1"/>
  <c r="B903" i="15"/>
  <c r="B623" i="15"/>
  <c r="B763" i="15"/>
  <c r="B483" i="15"/>
  <c r="B343" i="15"/>
  <c r="F343" i="15" s="1"/>
  <c r="B203" i="15"/>
  <c r="C1042" i="15"/>
  <c r="C902" i="15"/>
  <c r="C762" i="15"/>
  <c r="C482" i="15"/>
  <c r="C622" i="15"/>
  <c r="C342" i="15"/>
  <c r="C202" i="15"/>
  <c r="B920" i="15"/>
  <c r="B1060" i="15"/>
  <c r="B640" i="15"/>
  <c r="B360" i="15"/>
  <c r="B780" i="15"/>
  <c r="B220" i="15"/>
  <c r="B500" i="15"/>
  <c r="C915" i="15"/>
  <c r="C775" i="15"/>
  <c r="C1055" i="15"/>
  <c r="C355" i="15"/>
  <c r="C635" i="15"/>
  <c r="C215" i="15"/>
  <c r="C495" i="15"/>
  <c r="C920" i="15"/>
  <c r="C1060" i="15"/>
  <c r="C780" i="15"/>
  <c r="C640" i="15"/>
  <c r="C500" i="15"/>
  <c r="C360" i="15"/>
  <c r="C220" i="15"/>
  <c r="B933" i="15"/>
  <c r="B1073" i="15"/>
  <c r="B793" i="15"/>
  <c r="B513" i="15"/>
  <c r="B653" i="15"/>
  <c r="B233" i="15"/>
  <c r="B373" i="15"/>
  <c r="F373" i="15" s="1"/>
  <c r="C1069" i="15"/>
  <c r="C929" i="15"/>
  <c r="C789" i="15"/>
  <c r="C509" i="15"/>
  <c r="C229" i="15"/>
  <c r="C649" i="15"/>
  <c r="C369" i="15"/>
  <c r="C933" i="15"/>
  <c r="C1073" i="15"/>
  <c r="C373" i="15"/>
  <c r="C793" i="15"/>
  <c r="C513" i="15"/>
  <c r="C233" i="15"/>
  <c r="C653" i="15"/>
  <c r="B1077" i="15"/>
  <c r="F1077" i="15" s="1"/>
  <c r="B937" i="15"/>
  <c r="B797" i="15"/>
  <c r="B517" i="15"/>
  <c r="B657" i="15"/>
  <c r="B377" i="15"/>
  <c r="B237" i="15"/>
  <c r="D17" i="14"/>
  <c r="D9" i="14"/>
  <c r="D33" i="14"/>
  <c r="D13" i="14"/>
  <c r="D24" i="14"/>
  <c r="D18" i="14"/>
  <c r="D19" i="14"/>
  <c r="D20" i="14"/>
  <c r="D31" i="14"/>
  <c r="D25" i="14"/>
  <c r="D26" i="14"/>
  <c r="D27" i="14"/>
  <c r="D34" i="14"/>
  <c r="D15" i="13"/>
  <c r="D12" i="13"/>
  <c r="D13" i="13"/>
  <c r="D22" i="13"/>
  <c r="D19" i="13"/>
  <c r="D20" i="13"/>
  <c r="D21" i="13"/>
  <c r="D29" i="13"/>
  <c r="D26" i="13"/>
  <c r="D27" i="13"/>
  <c r="D28" i="13"/>
  <c r="D33" i="13"/>
  <c r="D12" i="11"/>
  <c r="D32" i="11"/>
  <c r="D17" i="11"/>
  <c r="D13" i="11"/>
  <c r="D24" i="11"/>
  <c r="D18" i="11"/>
  <c r="D19" i="11"/>
  <c r="D20" i="11"/>
  <c r="D31" i="11"/>
  <c r="D25" i="11"/>
  <c r="D26" i="11"/>
  <c r="D27" i="11"/>
  <c r="D15" i="10"/>
  <c r="D16" i="10"/>
  <c r="D13" i="10"/>
  <c r="D22" i="10"/>
  <c r="D23" i="10"/>
  <c r="D20" i="10"/>
  <c r="D21" i="10"/>
  <c r="D29" i="10"/>
  <c r="D30" i="10"/>
  <c r="D27" i="10"/>
  <c r="D28" i="10"/>
  <c r="D33" i="10"/>
  <c r="D9" i="9"/>
  <c r="D16" i="9"/>
  <c r="D31" i="9"/>
  <c r="D12" i="9"/>
  <c r="D23" i="9"/>
  <c r="D24" i="9"/>
  <c r="D18" i="9"/>
  <c r="D19" i="9"/>
  <c r="D30" i="9"/>
  <c r="D25" i="9"/>
  <c r="D26" i="9"/>
  <c r="D32" i="9"/>
  <c r="D11" i="8"/>
  <c r="D12" i="8"/>
  <c r="D13" i="8"/>
  <c r="D18" i="8"/>
  <c r="D19" i="8"/>
  <c r="D20" i="8"/>
  <c r="D32" i="8"/>
  <c r="D25" i="8"/>
  <c r="D26" i="8"/>
  <c r="D27" i="8"/>
  <c r="D28" i="8"/>
  <c r="D17" i="7"/>
  <c r="D16" i="7"/>
  <c r="D24" i="7"/>
  <c r="D15" i="7"/>
  <c r="D31" i="7"/>
  <c r="D21" i="7"/>
  <c r="D22" i="7"/>
  <c r="D30" i="7"/>
  <c r="D28" i="7"/>
  <c r="D29" i="7"/>
  <c r="D12" i="6"/>
  <c r="D19" i="6"/>
  <c r="D11" i="6"/>
  <c r="D18" i="6"/>
  <c r="D26" i="6"/>
  <c r="D16" i="6"/>
  <c r="D17" i="6"/>
  <c r="D25" i="6"/>
  <c r="D32" i="6"/>
  <c r="D23" i="6"/>
  <c r="D24" i="6"/>
  <c r="D33" i="6"/>
  <c r="D30" i="6"/>
  <c r="D9" i="5"/>
  <c r="D22" i="5"/>
  <c r="D12" i="5"/>
  <c r="D13" i="5"/>
  <c r="D29" i="5"/>
  <c r="D19" i="5"/>
  <c r="D20" i="5"/>
  <c r="D21" i="5"/>
  <c r="D33" i="5"/>
  <c r="D26" i="5"/>
  <c r="D27" i="5"/>
  <c r="D28" i="5"/>
  <c r="D32" i="5"/>
  <c r="D10" i="5"/>
  <c r="D9" i="4"/>
  <c r="D13" i="4"/>
  <c r="D15" i="4"/>
  <c r="D19" i="4"/>
  <c r="D20" i="4"/>
  <c r="D21" i="4"/>
  <c r="D22" i="4"/>
  <c r="D26" i="4"/>
  <c r="D27" i="4"/>
  <c r="D11" i="14"/>
  <c r="D9" i="12"/>
  <c r="D10" i="11"/>
  <c r="D10" i="7"/>
  <c r="D18" i="3"/>
  <c r="D19" i="3"/>
  <c r="D11" i="3"/>
  <c r="D12" i="3"/>
  <c r="D15" i="3"/>
  <c r="D17" i="3"/>
  <c r="D25" i="3"/>
  <c r="D26" i="3"/>
  <c r="D22" i="3"/>
  <c r="D24" i="3"/>
  <c r="D29" i="3"/>
  <c r="D31" i="3"/>
  <c r="D32" i="3"/>
  <c r="F937" i="15" l="1"/>
  <c r="F903" i="15"/>
  <c r="F765" i="15"/>
  <c r="F380" i="15"/>
  <c r="F331" i="15"/>
  <c r="F607" i="15"/>
  <c r="F728" i="15"/>
  <c r="F646" i="15"/>
  <c r="F1007" i="15"/>
  <c r="F654" i="15"/>
  <c r="F867" i="15"/>
  <c r="F719" i="15"/>
  <c r="F1001" i="15"/>
  <c r="F1078" i="15"/>
  <c r="F470" i="15"/>
  <c r="F741" i="15"/>
  <c r="F774" i="15"/>
  <c r="F160" i="15"/>
  <c r="F783" i="15"/>
  <c r="F475" i="15"/>
  <c r="F1031" i="15"/>
  <c r="F925" i="15"/>
  <c r="F795" i="15"/>
  <c r="F623" i="15"/>
  <c r="F589" i="15"/>
  <c r="F782" i="15"/>
  <c r="F329" i="15"/>
  <c r="F199" i="15"/>
  <c r="F1060" i="15"/>
  <c r="F204" i="15"/>
  <c r="F300" i="15"/>
  <c r="F1045" i="15"/>
  <c r="F791" i="15"/>
  <c r="F235" i="15"/>
  <c r="F439" i="15"/>
  <c r="F861" i="15"/>
  <c r="F1021" i="15"/>
  <c r="F588" i="15"/>
  <c r="F514" i="15"/>
  <c r="F339" i="15"/>
  <c r="F239" i="15"/>
  <c r="F755" i="15"/>
  <c r="F797" i="15"/>
  <c r="F923" i="15"/>
  <c r="F345" i="15"/>
  <c r="F461" i="15"/>
  <c r="F1079" i="15"/>
  <c r="F764" i="15"/>
  <c r="F899" i="15"/>
  <c r="F299" i="15"/>
  <c r="F483" i="15"/>
  <c r="F309" i="15"/>
  <c r="F362" i="15"/>
  <c r="F466" i="15"/>
  <c r="F638" i="15"/>
  <c r="F860" i="15"/>
  <c r="F1030" i="15"/>
  <c r="F180" i="15"/>
  <c r="F585" i="15"/>
  <c r="F164" i="15"/>
  <c r="F886" i="15"/>
  <c r="F447" i="15"/>
  <c r="F640" i="15"/>
  <c r="F473" i="15"/>
  <c r="F221" i="15"/>
  <c r="F905" i="15"/>
  <c r="F191" i="15"/>
  <c r="F725" i="15"/>
  <c r="F887" i="15"/>
  <c r="F651" i="15"/>
  <c r="F634" i="15"/>
  <c r="F904" i="15"/>
  <c r="F181" i="15"/>
  <c r="F506" i="15"/>
  <c r="F1009" i="15"/>
  <c r="F479" i="15"/>
  <c r="F579" i="15"/>
  <c r="F721" i="15"/>
  <c r="F939" i="15"/>
  <c r="F195" i="15"/>
  <c r="F448" i="15"/>
  <c r="F502" i="15"/>
  <c r="F374" i="15"/>
  <c r="F642" i="15"/>
  <c r="F450" i="15"/>
  <c r="F1000" i="15"/>
  <c r="F361" i="15"/>
  <c r="F481" i="15"/>
  <c r="F321" i="15"/>
  <c r="F1075" i="15"/>
  <c r="F636" i="15"/>
  <c r="F301" i="15"/>
  <c r="F889" i="15"/>
  <c r="F645" i="15"/>
  <c r="F1035" i="15"/>
  <c r="F237" i="15"/>
  <c r="F513" i="15"/>
  <c r="F920" i="15"/>
  <c r="F203" i="15"/>
  <c r="F613" i="15"/>
  <c r="F731" i="15"/>
  <c r="F658" i="15"/>
  <c r="F354" i="15"/>
  <c r="F624" i="15"/>
  <c r="F749" i="15"/>
  <c r="F170" i="15"/>
  <c r="F501" i="15"/>
  <c r="F1039" i="15"/>
  <c r="F508" i="15"/>
  <c r="F503" i="15"/>
  <c r="F890" i="15"/>
  <c r="F600" i="15"/>
  <c r="F520" i="15"/>
  <c r="F335" i="15"/>
  <c r="F881" i="15"/>
  <c r="F1059" i="15"/>
  <c r="F308" i="15"/>
  <c r="F785" i="15"/>
  <c r="F584" i="15"/>
  <c r="F786" i="15"/>
  <c r="F159" i="15"/>
  <c r="F581" i="15"/>
  <c r="F377" i="15"/>
  <c r="F449" i="15"/>
  <c r="F222" i="15"/>
  <c r="F580" i="15"/>
  <c r="F1065" i="15"/>
  <c r="F498" i="15"/>
  <c r="F730" i="15"/>
  <c r="F379" i="15"/>
  <c r="F620" i="15"/>
  <c r="F657" i="15"/>
  <c r="F763" i="15"/>
  <c r="F729" i="15"/>
  <c r="F999" i="15"/>
  <c r="F238" i="15"/>
  <c r="F1044" i="15"/>
  <c r="F1063" i="15"/>
  <c r="F750" i="15"/>
  <c r="F517" i="15"/>
  <c r="F933" i="15"/>
  <c r="F220" i="15"/>
  <c r="F893" i="15"/>
  <c r="F1011" i="15"/>
  <c r="F879" i="15"/>
  <c r="F310" i="15"/>
  <c r="F1061" i="15"/>
  <c r="F368" i="15"/>
  <c r="F625" i="15"/>
  <c r="F754" i="15"/>
  <c r="F201" i="15"/>
  <c r="F1080" i="15"/>
  <c r="F644" i="15"/>
  <c r="F200" i="15"/>
  <c r="F891" i="15"/>
  <c r="F445" i="15"/>
  <c r="F722" i="15"/>
  <c r="F359" i="15"/>
  <c r="F467" i="15"/>
  <c r="F168" i="15"/>
  <c r="F801" i="15"/>
  <c r="F1069" i="15"/>
  <c r="F215" i="15"/>
  <c r="F896" i="15"/>
  <c r="F743" i="15"/>
  <c r="F583" i="15"/>
  <c r="F744" i="15"/>
  <c r="F1006" i="15"/>
  <c r="F371" i="15"/>
  <c r="F655" i="15"/>
  <c r="F650" i="15"/>
  <c r="F226" i="15"/>
  <c r="F216" i="15"/>
  <c r="F617" i="15"/>
  <c r="F746" i="15"/>
  <c r="F198" i="15"/>
  <c r="F325" i="15"/>
  <c r="F587" i="15"/>
  <c r="F376" i="15"/>
  <c r="F792" i="15"/>
  <c r="F780" i="15"/>
  <c r="F1019" i="15"/>
  <c r="F1010" i="15"/>
  <c r="F202" i="15"/>
  <c r="F1068" i="15"/>
  <c r="F485" i="15"/>
  <c r="F1034" i="15"/>
  <c r="F621" i="15"/>
  <c r="F224" i="15"/>
  <c r="F1002" i="15"/>
  <c r="F499" i="15"/>
  <c r="F747" i="15"/>
  <c r="F1081" i="15"/>
  <c r="F495" i="15"/>
  <c r="F332" i="15"/>
  <c r="F323" i="15"/>
  <c r="F863" i="15"/>
  <c r="F1024" i="15"/>
  <c r="F231" i="15"/>
  <c r="F935" i="15"/>
  <c r="F1070" i="15"/>
  <c r="F496" i="15"/>
  <c r="F477" i="15"/>
  <c r="F367" i="15"/>
  <c r="F478" i="15"/>
  <c r="F745" i="15"/>
  <c r="F1076" i="15"/>
  <c r="F1072" i="15"/>
  <c r="F360" i="15"/>
  <c r="F193" i="15"/>
  <c r="F482" i="15"/>
  <c r="F928" i="15"/>
  <c r="F894" i="15"/>
  <c r="F504" i="15"/>
  <c r="F865" i="15"/>
  <c r="F442" i="15"/>
  <c r="F779" i="15"/>
  <c r="F941" i="15"/>
  <c r="F229" i="15"/>
  <c r="F635" i="15"/>
  <c r="F196" i="15"/>
  <c r="F612" i="15"/>
  <c r="F603" i="15"/>
  <c r="F1003" i="15"/>
  <c r="F166" i="15"/>
  <c r="F444" i="15"/>
  <c r="F511" i="15"/>
  <c r="F757" i="15"/>
  <c r="F227" i="15"/>
  <c r="F758" i="15"/>
  <c r="F605" i="15"/>
  <c r="F936" i="15"/>
  <c r="F233" i="15"/>
  <c r="F870" i="15"/>
  <c r="F1042" i="15"/>
  <c r="F761" i="15"/>
  <c r="F784" i="15"/>
  <c r="F862" i="15"/>
  <c r="F639" i="15"/>
  <c r="F369" i="15"/>
  <c r="F775" i="15"/>
  <c r="F476" i="15"/>
  <c r="F472" i="15"/>
  <c r="F463" i="15"/>
  <c r="F324" i="15"/>
  <c r="F306" i="15"/>
  <c r="F370" i="15"/>
  <c r="F366" i="15"/>
  <c r="F916" i="15"/>
  <c r="F897" i="15"/>
  <c r="F507" i="15"/>
  <c r="F898" i="15"/>
  <c r="F1025" i="15"/>
  <c r="F372" i="15"/>
  <c r="F653" i="15"/>
  <c r="F333" i="15"/>
  <c r="F451" i="15"/>
  <c r="F319" i="15"/>
  <c r="F214" i="15"/>
  <c r="F641" i="15"/>
  <c r="F342" i="15"/>
  <c r="F228" i="15"/>
  <c r="F363" i="15"/>
  <c r="F194" i="15"/>
  <c r="F1041" i="15"/>
  <c r="F240" i="15"/>
  <c r="F924" i="15"/>
  <c r="F1040" i="15"/>
  <c r="F471" i="15"/>
  <c r="F1005" i="15"/>
  <c r="F919" i="15"/>
  <c r="F1027" i="15"/>
  <c r="F241" i="15"/>
  <c r="F649" i="15"/>
  <c r="F1055" i="15"/>
  <c r="F336" i="15"/>
  <c r="F192" i="15"/>
  <c r="F1023" i="15"/>
  <c r="F163" i="15"/>
  <c r="F464" i="15"/>
  <c r="F446" i="15"/>
  <c r="F1004" i="15"/>
  <c r="F230" i="15"/>
  <c r="F776" i="15"/>
  <c r="F1037" i="15"/>
  <c r="F186" i="15"/>
  <c r="F787" i="15"/>
  <c r="F618" i="15"/>
  <c r="F885" i="15"/>
  <c r="F516" i="15"/>
  <c r="F652" i="15"/>
  <c r="F739" i="15"/>
  <c r="F622" i="15"/>
  <c r="F474" i="15"/>
  <c r="F901" i="15"/>
  <c r="F1064" i="15"/>
  <c r="F611" i="15"/>
  <c r="F162" i="15"/>
  <c r="F381" i="15"/>
  <c r="F509" i="15"/>
  <c r="F915" i="15"/>
  <c r="F1036" i="15"/>
  <c r="F892" i="15"/>
  <c r="F883" i="15"/>
  <c r="F303" i="15"/>
  <c r="F604" i="15"/>
  <c r="F726" i="15"/>
  <c r="F1071" i="15"/>
  <c r="F375" i="15"/>
  <c r="F510" i="15"/>
  <c r="F1056" i="15"/>
  <c r="F1026" i="15"/>
  <c r="F647" i="15"/>
  <c r="F1038" i="15"/>
  <c r="F167" i="15"/>
  <c r="F236" i="15"/>
  <c r="F232" i="15"/>
  <c r="F793" i="15"/>
  <c r="F753" i="15"/>
  <c r="F591" i="15"/>
  <c r="F459" i="15"/>
  <c r="F494" i="15"/>
  <c r="F1029" i="15"/>
  <c r="F590" i="15"/>
  <c r="F781" i="15"/>
  <c r="F762" i="15"/>
  <c r="F788" i="15"/>
  <c r="F643" i="15"/>
  <c r="F205" i="15"/>
  <c r="F334" i="15"/>
  <c r="F740" i="15"/>
  <c r="F800" i="15"/>
  <c r="F751" i="15"/>
  <c r="F165" i="15"/>
  <c r="F302" i="15"/>
  <c r="F187" i="15"/>
  <c r="F521" i="15"/>
  <c r="F789" i="15"/>
  <c r="F616" i="15"/>
  <c r="F752" i="15"/>
  <c r="F723" i="15"/>
  <c r="F184" i="15"/>
  <c r="F866" i="15"/>
  <c r="F724" i="15"/>
  <c r="F931" i="15"/>
  <c r="F515" i="15"/>
  <c r="F790" i="15"/>
  <c r="F926" i="15"/>
  <c r="F197" i="15"/>
  <c r="F326" i="15"/>
  <c r="F927" i="15"/>
  <c r="F185" i="15"/>
  <c r="F307" i="15"/>
  <c r="F656" i="15"/>
  <c r="F512" i="15"/>
  <c r="F1073" i="15"/>
  <c r="F500" i="15"/>
  <c r="F871" i="15"/>
  <c r="F599" i="15"/>
  <c r="F234" i="15"/>
  <c r="F921" i="15"/>
  <c r="F902" i="15"/>
  <c r="F614" i="15"/>
  <c r="F341" i="15"/>
  <c r="F940" i="15"/>
  <c r="F364" i="15"/>
  <c r="F305" i="15"/>
  <c r="F582" i="15"/>
  <c r="F219" i="15"/>
  <c r="F327" i="15"/>
  <c r="F661" i="15"/>
  <c r="F929" i="15"/>
  <c r="F355" i="15"/>
  <c r="F756" i="15"/>
  <c r="F1032" i="15"/>
  <c r="F183" i="15"/>
  <c r="F443" i="15"/>
  <c r="F884" i="15"/>
  <c r="F586" i="15"/>
  <c r="F864" i="15"/>
  <c r="F930" i="15"/>
  <c r="F356" i="15"/>
  <c r="F337" i="15"/>
  <c r="F1067" i="15"/>
  <c r="F338" i="15"/>
  <c r="F465" i="15"/>
  <c r="F796" i="15"/>
  <c r="F932" i="15"/>
  <c r="AA16" i="11"/>
  <c r="AA10" i="12"/>
  <c r="AA10" i="11"/>
  <c r="AA31" i="11"/>
  <c r="AA32" i="11"/>
  <c r="AA33" i="11"/>
  <c r="AA30" i="11"/>
  <c r="AA29" i="11"/>
  <c r="AA19" i="11"/>
  <c r="AA15" i="11"/>
  <c r="AA11" i="11"/>
  <c r="AA12" i="11"/>
  <c r="AA23" i="11"/>
  <c r="AA24" i="11"/>
  <c r="AA22" i="11"/>
  <c r="AA17" i="11"/>
  <c r="AA25" i="11"/>
  <c r="AA26" i="11"/>
  <c r="AA18" i="11"/>
  <c r="AA6" i="6"/>
  <c r="W12" i="12" l="1"/>
  <c r="L12" i="12" s="1"/>
  <c r="AA12" i="12" s="1"/>
  <c r="W18" i="4"/>
  <c r="AA18" i="7"/>
  <c r="W11" i="12"/>
  <c r="L11" i="12" s="1"/>
  <c r="K11" i="12" s="1"/>
  <c r="W20" i="12"/>
  <c r="AA32" i="7"/>
  <c r="W26" i="12"/>
  <c r="AA11" i="7"/>
  <c r="AA10" i="7"/>
  <c r="W19" i="4"/>
  <c r="AA31" i="7"/>
  <c r="W34" i="12"/>
  <c r="W25" i="4"/>
  <c r="W11" i="4"/>
  <c r="W26" i="4"/>
  <c r="W19" i="12"/>
  <c r="W32" i="4"/>
  <c r="W33" i="4"/>
  <c r="AA17" i="7"/>
  <c r="W27" i="12"/>
  <c r="W33" i="12"/>
  <c r="AA25" i="7"/>
  <c r="W12" i="4"/>
  <c r="L12" i="4" s="1"/>
  <c r="AA12" i="4" s="1"/>
  <c r="AA36" i="7"/>
  <c r="W13" i="12"/>
  <c r="L13" i="12" s="1"/>
  <c r="AA13" i="12" s="1"/>
  <c r="L9" i="14"/>
  <c r="W9" i="8"/>
  <c r="L9" i="8" s="1"/>
  <c r="N15" i="8" s="1"/>
  <c r="K47" i="8" s="1"/>
  <c r="AA33" i="6"/>
  <c r="W35" i="11"/>
  <c r="L35" i="11" s="1"/>
  <c r="W20" i="9"/>
  <c r="L20" i="9" s="1"/>
  <c r="AA20" i="9" s="1"/>
  <c r="W27" i="11"/>
  <c r="L27" i="11" s="1"/>
  <c r="AA27" i="11" s="1"/>
  <c r="W34" i="9"/>
  <c r="L34" i="9" s="1"/>
  <c r="AA34" i="9" s="1"/>
  <c r="W14" i="11"/>
  <c r="L14" i="11" s="1"/>
  <c r="AA14" i="11" s="1"/>
  <c r="W26" i="9"/>
  <c r="L26" i="9" s="1"/>
  <c r="AA26" i="9" s="1"/>
  <c r="AA35" i="8"/>
  <c r="W28" i="11"/>
  <c r="L28" i="11" s="1"/>
  <c r="W11" i="10"/>
  <c r="X17" i="13"/>
  <c r="AA19" i="6"/>
  <c r="W29" i="14"/>
  <c r="L29" i="14" s="1"/>
  <c r="W13" i="11"/>
  <c r="W17" i="10"/>
  <c r="L17" i="10" s="1"/>
  <c r="W12" i="9"/>
  <c r="L12" i="9" s="1"/>
  <c r="AA12" i="9" s="1"/>
  <c r="X16" i="13"/>
  <c r="W20" i="11"/>
  <c r="L20" i="11" s="1"/>
  <c r="AA20" i="11" s="1"/>
  <c r="W31" i="10"/>
  <c r="L31" i="10" s="1"/>
  <c r="X30" i="13"/>
  <c r="W25" i="10"/>
  <c r="W19" i="9"/>
  <c r="L19" i="9" s="1"/>
  <c r="AA19" i="9" s="1"/>
  <c r="AA20" i="6"/>
  <c r="W21" i="11"/>
  <c r="L21" i="11" s="1"/>
  <c r="W9" i="11"/>
  <c r="L9" i="11" s="1"/>
  <c r="X23" i="13"/>
  <c r="W33" i="9"/>
  <c r="L33" i="9" s="1"/>
  <c r="AA33" i="9" s="1"/>
  <c r="W34" i="11"/>
  <c r="L34" i="11" s="1"/>
  <c r="W27" i="9"/>
  <c r="L27" i="9" s="1"/>
  <c r="AA27" i="9" s="1"/>
  <c r="X37" i="13"/>
  <c r="W13" i="9"/>
  <c r="L13" i="9" s="1"/>
  <c r="AA13" i="9" s="1"/>
  <c r="X31" i="13"/>
  <c r="W24" i="10"/>
  <c r="L24" i="10" s="1"/>
  <c r="X24" i="13"/>
  <c r="W10" i="10"/>
  <c r="L10" i="10" s="1"/>
  <c r="AA34" i="6"/>
  <c r="W32" i="10"/>
  <c r="AA26" i="6"/>
  <c r="W18" i="10"/>
  <c r="K27" i="6"/>
  <c r="M27" i="6" s="1"/>
  <c r="W28" i="14"/>
  <c r="L28" i="14" s="1"/>
  <c r="W22" i="14"/>
  <c r="L22" i="14" s="1"/>
  <c r="W14" i="14"/>
  <c r="L14" i="14" s="1"/>
  <c r="W38" i="10"/>
  <c r="W36" i="14"/>
  <c r="L36" i="14" s="1"/>
  <c r="W35" i="14"/>
  <c r="L35" i="14" s="1"/>
  <c r="W15" i="14"/>
  <c r="L15" i="14" s="1"/>
  <c r="W21" i="14"/>
  <c r="L21" i="14" s="1"/>
  <c r="W14" i="9"/>
  <c r="AA27" i="7"/>
  <c r="L20" i="3"/>
  <c r="W30" i="14"/>
  <c r="L30" i="14" s="1"/>
  <c r="AA21" i="6"/>
  <c r="AA14" i="6"/>
  <c r="AA16" i="8"/>
  <c r="L35" i="3"/>
  <c r="AA35" i="3" s="1"/>
  <c r="L12" i="5"/>
  <c r="AA12" i="5" s="1"/>
  <c r="AA31" i="8"/>
  <c r="W29" i="9"/>
  <c r="L29" i="9" s="1"/>
  <c r="W15" i="9"/>
  <c r="W16" i="14"/>
  <c r="L16" i="14" s="1"/>
  <c r="AA22" i="6"/>
  <c r="W35" i="9"/>
  <c r="L35" i="9" s="1"/>
  <c r="AA23" i="8"/>
  <c r="W9" i="12"/>
  <c r="L9" i="12" s="1"/>
  <c r="L27" i="3"/>
  <c r="W36" i="9"/>
  <c r="L28" i="3"/>
  <c r="AA28" i="3" s="1"/>
  <c r="W23" i="14"/>
  <c r="L23" i="14" s="1"/>
  <c r="W22" i="9"/>
  <c r="L22" i="9" s="1"/>
  <c r="L11" i="6"/>
  <c r="W10" i="14"/>
  <c r="L10" i="14" s="1"/>
  <c r="L34" i="3"/>
  <c r="AA30" i="8"/>
  <c r="W21" i="9"/>
  <c r="L21" i="9" s="1"/>
  <c r="AA12" i="6"/>
  <c r="AA17" i="8"/>
  <c r="AA19" i="7"/>
  <c r="AA36" i="6"/>
  <c r="W28" i="9"/>
  <c r="L28" i="9" s="1"/>
  <c r="L14" i="3"/>
  <c r="AA14" i="3" s="1"/>
  <c r="L21" i="3"/>
  <c r="AA21" i="3" s="1"/>
  <c r="L13" i="3"/>
  <c r="W24" i="14"/>
  <c r="L24" i="14" s="1"/>
  <c r="AA25" i="14" s="1"/>
  <c r="W9" i="9"/>
  <c r="L9" i="9" s="1"/>
  <c r="AA20" i="7"/>
  <c r="W17" i="14"/>
  <c r="L17" i="14" s="1"/>
  <c r="AA18" i="14" s="1"/>
  <c r="AA13" i="6"/>
  <c r="K13" i="6" s="1"/>
  <c r="L19" i="5"/>
  <c r="AA19" i="5" s="1"/>
  <c r="W11" i="14"/>
  <c r="AA29" i="6"/>
  <c r="W10" i="9"/>
  <c r="AA24" i="8"/>
  <c r="AA10" i="8"/>
  <c r="AA33" i="7"/>
  <c r="AA24" i="7"/>
  <c r="AA34" i="7"/>
  <c r="K10" i="3"/>
  <c r="M23" i="13"/>
  <c r="M16" i="13"/>
  <c r="M30" i="13"/>
  <c r="AA4" i="6"/>
  <c r="AA6" i="11"/>
  <c r="AA1" i="6"/>
  <c r="AA1" i="10"/>
  <c r="AA1" i="11"/>
  <c r="AA6" i="9"/>
  <c r="AA4" i="10"/>
  <c r="AA4" i="11"/>
  <c r="AA1" i="9"/>
  <c r="AA4" i="9"/>
  <c r="N39" i="3" l="1"/>
  <c r="AA32" i="12"/>
  <c r="L33" i="12"/>
  <c r="AA33" i="12" s="1"/>
  <c r="L27" i="12"/>
  <c r="AA27" i="12" s="1"/>
  <c r="L34" i="12"/>
  <c r="AA20" i="3"/>
  <c r="N21" i="14"/>
  <c r="AA18" i="12"/>
  <c r="L19" i="12"/>
  <c r="AA19" i="12" s="1"/>
  <c r="AA25" i="12"/>
  <c r="L26" i="12"/>
  <c r="AA13" i="3"/>
  <c r="AA27" i="3"/>
  <c r="N28" i="14"/>
  <c r="L20" i="12"/>
  <c r="AA20" i="12" s="1"/>
  <c r="AA31" i="10"/>
  <c r="L32" i="10"/>
  <c r="AA32" i="10" s="1"/>
  <c r="AA24" i="10"/>
  <c r="L25" i="10"/>
  <c r="AA25" i="10" s="1"/>
  <c r="AA10" i="10"/>
  <c r="L11" i="10"/>
  <c r="AA11" i="10" s="1"/>
  <c r="L38" i="10"/>
  <c r="AA38" i="10" s="1"/>
  <c r="AA17" i="10"/>
  <c r="L18" i="10"/>
  <c r="AA18" i="10" s="1"/>
  <c r="L26" i="4"/>
  <c r="AA26" i="4" s="1"/>
  <c r="L19" i="4"/>
  <c r="AA19" i="4" s="1"/>
  <c r="AA24" i="4"/>
  <c r="L25" i="4"/>
  <c r="L33" i="4"/>
  <c r="AA33" i="4" s="1"/>
  <c r="AA17" i="4"/>
  <c r="L18" i="4"/>
  <c r="N23" i="4" s="1"/>
  <c r="AA31" i="4"/>
  <c r="L32" i="4"/>
  <c r="AA32" i="4" s="1"/>
  <c r="N27" i="9"/>
  <c r="N34" i="9"/>
  <c r="AA30" i="10"/>
  <c r="AA23" i="10"/>
  <c r="AA9" i="10"/>
  <c r="N11" i="10"/>
  <c r="AA16" i="10"/>
  <c r="AA37" i="10"/>
  <c r="AA35" i="11"/>
  <c r="N35" i="11"/>
  <c r="AA28" i="11"/>
  <c r="N28" i="11"/>
  <c r="AA21" i="11"/>
  <c r="N21" i="11"/>
  <c r="AA34" i="11"/>
  <c r="L30" i="13"/>
  <c r="AB30" i="13" s="1"/>
  <c r="L17" i="13"/>
  <c r="AB17" i="13" s="1"/>
  <c r="L23" i="13"/>
  <c r="L16" i="13"/>
  <c r="AB16" i="13" s="1"/>
  <c r="L31" i="13"/>
  <c r="AB31" i="13" s="1"/>
  <c r="L24" i="13"/>
  <c r="AB24" i="13" s="1"/>
  <c r="L37" i="13"/>
  <c r="AB37" i="13" s="1"/>
  <c r="AA22" i="14"/>
  <c r="AA28" i="14"/>
  <c r="AA27" i="14"/>
  <c r="AA21" i="14"/>
  <c r="AA20" i="14"/>
  <c r="AA14" i="14"/>
  <c r="AA13" i="14"/>
  <c r="AA15" i="14"/>
  <c r="AA10" i="14"/>
  <c r="AA16" i="14"/>
  <c r="AA29" i="14"/>
  <c r="AA11" i="6"/>
  <c r="K11" i="6"/>
  <c r="M13" i="6" s="1"/>
  <c r="K43" i="6" s="1"/>
  <c r="AA35" i="6"/>
  <c r="AA27" i="6"/>
  <c r="AA28" i="6"/>
  <c r="L23" i="5"/>
  <c r="AA23" i="5" s="1"/>
  <c r="L32" i="5"/>
  <c r="AA32" i="5" s="1"/>
  <c r="L31" i="5"/>
  <c r="AA31" i="5" s="1"/>
  <c r="L33" i="5"/>
  <c r="AA33" i="5" s="1"/>
  <c r="L18" i="5"/>
  <c r="AA18" i="5" s="1"/>
  <c r="L11" i="5"/>
  <c r="AA11" i="5" s="1"/>
  <c r="L37" i="5"/>
  <c r="AA37" i="5" s="1"/>
  <c r="L16" i="5"/>
  <c r="AA16" i="5" s="1"/>
  <c r="L30" i="5"/>
  <c r="AA30" i="5" s="1"/>
  <c r="L25" i="5"/>
  <c r="AA25" i="5" s="1"/>
  <c r="L17" i="5"/>
  <c r="AA17" i="5" s="1"/>
  <c r="L10" i="5"/>
  <c r="AA10" i="5" s="1"/>
  <c r="AA9" i="5"/>
  <c r="L26" i="5"/>
  <c r="AA26" i="5" s="1"/>
  <c r="L24" i="5"/>
  <c r="AA24" i="5" s="1"/>
  <c r="AA34" i="3"/>
  <c r="AA9" i="11"/>
  <c r="L13" i="11"/>
  <c r="AA13" i="11" s="1"/>
  <c r="L11" i="4"/>
  <c r="N13" i="12"/>
  <c r="K11" i="5"/>
  <c r="AA35" i="9"/>
  <c r="K35" i="9"/>
  <c r="AA29" i="9"/>
  <c r="K29" i="9"/>
  <c r="AA28" i="9"/>
  <c r="K28" i="9"/>
  <c r="AA22" i="9"/>
  <c r="K22" i="9"/>
  <c r="AA21" i="9"/>
  <c r="K21" i="9"/>
  <c r="K18" i="5"/>
  <c r="M23" i="5" s="1"/>
  <c r="AA29" i="8"/>
  <c r="AA22" i="8"/>
  <c r="AA9" i="8"/>
  <c r="AA36" i="8"/>
  <c r="AA15" i="8"/>
  <c r="AA14" i="8"/>
  <c r="AA28" i="8"/>
  <c r="AA15" i="6"/>
  <c r="AA16" i="6"/>
  <c r="AA17" i="14"/>
  <c r="L11" i="14"/>
  <c r="AA12" i="14" s="1"/>
  <c r="AA36" i="14"/>
  <c r="AA24" i="14"/>
  <c r="AA9" i="14"/>
  <c r="AA9" i="9"/>
  <c r="L10" i="9"/>
  <c r="AA10" i="9" s="1"/>
  <c r="L15" i="9"/>
  <c r="L14" i="9"/>
  <c r="L36" i="9"/>
  <c r="N39" i="9" s="1"/>
  <c r="AA1" i="7"/>
  <c r="K9" i="12"/>
  <c r="M13" i="12" s="1"/>
  <c r="K44" i="12" s="1"/>
  <c r="AB1" i="13"/>
  <c r="AA9" i="12"/>
  <c r="AA6" i="12"/>
  <c r="AB4" i="13"/>
  <c r="AA1" i="12"/>
  <c r="AB6" i="13"/>
  <c r="AA1" i="5"/>
  <c r="AA4" i="7"/>
  <c r="AA4" i="12"/>
  <c r="AA4" i="5"/>
  <c r="AA6" i="5"/>
  <c r="AA6" i="7"/>
  <c r="X63" i="2"/>
  <c r="P63" i="2"/>
  <c r="K56" i="2" s="1"/>
  <c r="K62" i="2" s="1"/>
  <c r="H63" i="2"/>
  <c r="X50" i="2"/>
  <c r="P50" i="2"/>
  <c r="K43" i="2" s="1"/>
  <c r="H50" i="2"/>
  <c r="C43" i="2" s="1"/>
  <c r="C49" i="2" s="1"/>
  <c r="X37" i="2"/>
  <c r="P37" i="2"/>
  <c r="K30" i="2" s="1"/>
  <c r="K36" i="2" s="1"/>
  <c r="H37" i="2"/>
  <c r="C30" i="2" s="1"/>
  <c r="C36" i="2" s="1"/>
  <c r="X24" i="2"/>
  <c r="P24" i="2"/>
  <c r="H24" i="2"/>
  <c r="C17" i="2" s="1"/>
  <c r="N34" i="12" l="1"/>
  <c r="N20" i="12"/>
  <c r="M27" i="9"/>
  <c r="N27" i="12"/>
  <c r="AA26" i="12"/>
  <c r="AA34" i="12"/>
  <c r="N39" i="12"/>
  <c r="N30" i="4"/>
  <c r="AA18" i="4"/>
  <c r="N18" i="10"/>
  <c r="N37" i="10"/>
  <c r="N25" i="10"/>
  <c r="N32" i="10"/>
  <c r="N36" i="4"/>
  <c r="AA11" i="4"/>
  <c r="AA25" i="4"/>
  <c r="M34" i="9"/>
  <c r="N13" i="9"/>
  <c r="N20" i="9"/>
  <c r="N14" i="11"/>
  <c r="K47" i="11" s="1"/>
  <c r="N30" i="13"/>
  <c r="N23" i="13"/>
  <c r="AB23" i="13"/>
  <c r="N39" i="13"/>
  <c r="N37" i="13"/>
  <c r="AA23" i="14"/>
  <c r="AA35" i="14"/>
  <c r="AA11" i="14"/>
  <c r="N14" i="14"/>
  <c r="N30" i="5"/>
  <c r="N16" i="5"/>
  <c r="N23" i="5"/>
  <c r="K10" i="5"/>
  <c r="M16" i="5" s="1"/>
  <c r="AA15" i="9"/>
  <c r="K15" i="9"/>
  <c r="AA14" i="9"/>
  <c r="K14" i="9"/>
  <c r="AA36" i="9"/>
  <c r="K36" i="9"/>
  <c r="M39" i="9" s="1"/>
  <c r="AA4" i="8"/>
  <c r="AA6" i="8"/>
  <c r="AA1" i="8"/>
  <c r="AA6" i="14"/>
  <c r="AA4" i="14"/>
  <c r="AA1" i="14"/>
  <c r="AA26" i="7"/>
  <c r="AA15" i="7"/>
  <c r="L38" i="5"/>
  <c r="L36" i="5"/>
  <c r="AA36" i="5" s="1"/>
  <c r="AA35" i="7"/>
  <c r="X84" i="2"/>
  <c r="P84" i="2"/>
  <c r="C56" i="2"/>
  <c r="C62" i="2" s="1"/>
  <c r="H84" i="2"/>
  <c r="K84" i="2"/>
  <c r="S30" i="2"/>
  <c r="S36" i="2" s="1"/>
  <c r="S17" i="2"/>
  <c r="C84" i="2"/>
  <c r="S56" i="2"/>
  <c r="S62" i="2" s="1"/>
  <c r="S43" i="2"/>
  <c r="S49" i="2" s="1"/>
  <c r="K49" i="2"/>
  <c r="K47" i="12" l="1"/>
  <c r="K47" i="10"/>
  <c r="M20" i="9"/>
  <c r="K44" i="9" s="1"/>
  <c r="K47" i="9"/>
  <c r="AA38" i="5"/>
  <c r="N39" i="5"/>
  <c r="K37" i="5"/>
  <c r="N37" i="5"/>
  <c r="K35" i="5"/>
  <c r="H344" i="15"/>
  <c r="H484" i="15"/>
  <c r="H345" i="15"/>
  <c r="H485" i="15"/>
  <c r="H480" i="15"/>
  <c r="H340" i="15"/>
  <c r="H481" i="15"/>
  <c r="H341" i="15"/>
  <c r="H483" i="15"/>
  <c r="H343" i="15"/>
  <c r="H482" i="15"/>
  <c r="H342" i="15"/>
  <c r="H471" i="15"/>
  <c r="H331" i="15"/>
  <c r="H326" i="15"/>
  <c r="W13" i="4" s="1"/>
  <c r="L13" i="4" s="1"/>
  <c r="N16" i="4" s="1"/>
  <c r="H466" i="15"/>
  <c r="H330" i="15"/>
  <c r="H470" i="15"/>
  <c r="H327" i="15"/>
  <c r="H467" i="15"/>
  <c r="H469" i="15"/>
  <c r="H329" i="15"/>
  <c r="H468" i="15"/>
  <c r="H328" i="15"/>
  <c r="H439" i="15"/>
  <c r="H299" i="15"/>
  <c r="L24" i="3" s="1"/>
  <c r="H302" i="15"/>
  <c r="H442" i="15"/>
  <c r="H443" i="15"/>
  <c r="H303" i="15"/>
  <c r="H301" i="15"/>
  <c r="H441" i="15"/>
  <c r="H440" i="15"/>
  <c r="H300" i="15"/>
  <c r="H438" i="15"/>
  <c r="H298" i="15"/>
  <c r="H431" i="15"/>
  <c r="H291" i="15"/>
  <c r="H295" i="15"/>
  <c r="H435" i="15"/>
  <c r="H436" i="15"/>
  <c r="H296" i="15"/>
  <c r="H433" i="15"/>
  <c r="H293" i="15"/>
  <c r="L18" i="3" s="1"/>
  <c r="H292" i="15"/>
  <c r="H432" i="15"/>
  <c r="H434" i="15"/>
  <c r="H294" i="15"/>
  <c r="S84" i="2"/>
  <c r="U84" i="2" s="1"/>
  <c r="E84" i="2"/>
  <c r="C23" i="2"/>
  <c r="S23" i="2"/>
  <c r="K23" i="2"/>
  <c r="M84" i="2"/>
  <c r="Q7" i="2"/>
  <c r="K47" i="5" l="1"/>
  <c r="AA24" i="3"/>
  <c r="N26" i="3"/>
  <c r="AA18" i="3"/>
  <c r="N19" i="3"/>
  <c r="AA13" i="4"/>
  <c r="M37" i="5"/>
  <c r="K44" i="5" s="1"/>
  <c r="W33" i="14"/>
  <c r="L33" i="14" s="1"/>
  <c r="K33" i="14" s="1"/>
  <c r="W38" i="14"/>
  <c r="L38" i="14" s="1"/>
  <c r="N39" i="14" s="1"/>
  <c r="H517" i="15"/>
  <c r="H377" i="15"/>
  <c r="H518" i="15"/>
  <c r="H378" i="15"/>
  <c r="H520" i="15"/>
  <c r="H380" i="15"/>
  <c r="H516" i="15"/>
  <c r="H376" i="15"/>
  <c r="H519" i="15"/>
  <c r="H379" i="15"/>
  <c r="H515" i="15"/>
  <c r="H375" i="15"/>
  <c r="H368" i="15"/>
  <c r="H508" i="15"/>
  <c r="H369" i="15"/>
  <c r="H509" i="15"/>
  <c r="H373" i="15"/>
  <c r="H513" i="15"/>
  <c r="H510" i="15"/>
  <c r="H370" i="15"/>
  <c r="H371" i="15"/>
  <c r="H511" i="15"/>
  <c r="H372" i="15"/>
  <c r="H512" i="15"/>
  <c r="H364" i="15"/>
  <c r="H504" i="15"/>
  <c r="H365" i="15"/>
  <c r="H505" i="15"/>
  <c r="H366" i="15"/>
  <c r="H506" i="15"/>
  <c r="H501" i="15"/>
  <c r="H361" i="15"/>
  <c r="H503" i="15"/>
  <c r="H363" i="15"/>
  <c r="H502" i="15"/>
  <c r="H362" i="15"/>
  <c r="H476" i="15"/>
  <c r="H336" i="15"/>
  <c r="H333" i="15"/>
  <c r="H473" i="15"/>
  <c r="H474" i="15"/>
  <c r="H334" i="15"/>
  <c r="H475" i="15"/>
  <c r="H335" i="15"/>
  <c r="H337" i="15"/>
  <c r="H477" i="15"/>
  <c r="H478" i="15"/>
  <c r="H338" i="15"/>
  <c r="H308" i="15"/>
  <c r="H448" i="15"/>
  <c r="H310" i="15"/>
  <c r="H450" i="15"/>
  <c r="H309" i="15"/>
  <c r="H449" i="15"/>
  <c r="H305" i="15"/>
  <c r="H445" i="15"/>
  <c r="H446" i="15"/>
  <c r="L31" i="3"/>
  <c r="H306" i="15"/>
  <c r="H447" i="15"/>
  <c r="H307" i="15"/>
  <c r="Q9" i="2"/>
  <c r="Q8" i="2"/>
  <c r="AA31" i="3" l="1"/>
  <c r="N33" i="3"/>
  <c r="AA34" i="14"/>
  <c r="AA39" i="14"/>
  <c r="AA38" i="14"/>
  <c r="AA37" i="14"/>
  <c r="AA21" i="8"/>
  <c r="W9" i="3"/>
  <c r="L9" i="3" s="1"/>
  <c r="N12" i="3" s="1"/>
  <c r="K48" i="3" s="1"/>
  <c r="W9" i="6"/>
  <c r="L9" i="6" s="1"/>
  <c r="N13" i="6" s="1"/>
  <c r="K46" i="6" s="1"/>
  <c r="W32" i="14"/>
  <c r="L32" i="14" s="1"/>
  <c r="W9" i="7"/>
  <c r="W31" i="14"/>
  <c r="L31" i="14" s="1"/>
  <c r="H287" i="15"/>
  <c r="H427" i="15"/>
  <c r="H288" i="15"/>
  <c r="H428" i="15"/>
  <c r="H289" i="15"/>
  <c r="H429" i="15"/>
  <c r="H284" i="15"/>
  <c r="H424" i="15"/>
  <c r="H285" i="15"/>
  <c r="H425" i="15"/>
  <c r="H286" i="15"/>
  <c r="H426" i="15"/>
  <c r="W9" i="4"/>
  <c r="L9" i="4" s="1"/>
  <c r="H495" i="15"/>
  <c r="H355" i="15"/>
  <c r="H357" i="15"/>
  <c r="H497" i="15"/>
  <c r="H358" i="15"/>
  <c r="H498" i="15"/>
  <c r="H359" i="15"/>
  <c r="H499" i="15"/>
  <c r="H496" i="15"/>
  <c r="H356" i="15"/>
  <c r="H494" i="15"/>
  <c r="H354" i="15"/>
  <c r="H461" i="15"/>
  <c r="H321" i="15"/>
  <c r="H462" i="15"/>
  <c r="H322" i="15"/>
  <c r="H464" i="15"/>
  <c r="H324" i="15"/>
  <c r="H459" i="15"/>
  <c r="H319" i="15"/>
  <c r="H460" i="15"/>
  <c r="H320" i="15"/>
  <c r="H463" i="15"/>
  <c r="H323" i="15"/>
  <c r="O45" i="3"/>
  <c r="AA33" i="14" l="1"/>
  <c r="K32" i="14"/>
  <c r="M35" i="14" s="1"/>
  <c r="K44" i="14" s="1"/>
  <c r="N35" i="14"/>
  <c r="K47" i="14" s="1"/>
  <c r="AA9" i="4"/>
  <c r="P9" i="4"/>
  <c r="K46" i="4" s="1"/>
  <c r="AA31" i="14"/>
  <c r="AA30" i="14"/>
  <c r="AA9" i="6"/>
  <c r="AA32" i="14"/>
  <c r="AA11" i="12"/>
  <c r="AA4" i="4"/>
  <c r="AA6" i="4"/>
  <c r="AA1" i="4"/>
  <c r="O47" i="3"/>
  <c r="O43" i="4" s="1"/>
  <c r="O45" i="4" s="1"/>
  <c r="A4" i="6"/>
  <c r="A3" i="6"/>
  <c r="K46" i="3"/>
  <c r="A4" i="10"/>
  <c r="A3" i="10"/>
  <c r="A4" i="14"/>
  <c r="A3" i="14"/>
  <c r="A4" i="4"/>
  <c r="A3" i="4"/>
  <c r="A3" i="3"/>
  <c r="A4" i="9"/>
  <c r="A3" i="9"/>
  <c r="A4" i="8"/>
  <c r="A3" i="8"/>
  <c r="A4" i="7"/>
  <c r="A3" i="7"/>
  <c r="A4" i="5"/>
  <c r="A3" i="5"/>
  <c r="A4" i="13"/>
  <c r="A3" i="13"/>
  <c r="A4" i="12"/>
  <c r="A3" i="12"/>
  <c r="V4" i="2"/>
  <c r="A4" i="11"/>
  <c r="A3" i="11"/>
  <c r="O44" i="5" l="1"/>
  <c r="O46" i="5" s="1"/>
  <c r="O43" i="6" l="1"/>
  <c r="O45" i="6" s="1"/>
  <c r="O43" i="7" s="1"/>
  <c r="O45" i="7" s="1"/>
  <c r="O44" i="8" s="1"/>
  <c r="O46" i="8" s="1"/>
  <c r="O45" i="9" s="1"/>
  <c r="O47" i="9" s="1"/>
  <c r="O44" i="10" s="1"/>
  <c r="O46" i="10" s="1"/>
  <c r="O44" i="11" s="1"/>
  <c r="O46" i="11" s="1"/>
  <c r="O44" i="12" s="1"/>
  <c r="O46" i="12" s="1"/>
  <c r="O44" i="13" s="1"/>
  <c r="O46" i="13" s="1"/>
  <c r="O44" i="14" s="1"/>
  <c r="O46" i="14" s="1"/>
  <c r="L9" i="7"/>
  <c r="N12" i="7" s="1"/>
  <c r="AA9" i="7" l="1"/>
  <c r="K9" i="7"/>
  <c r="M12" i="7" s="1"/>
  <c r="K43" i="7" s="1"/>
  <c r="V13" i="7" l="1"/>
  <c r="W13" i="7" s="1"/>
  <c r="L13" i="7" s="1"/>
  <c r="AA13" i="7" l="1"/>
  <c r="N19" i="7"/>
  <c r="AA12" i="7"/>
  <c r="K46" i="7"/>
  <c r="AA9" i="3"/>
  <c r="K9" i="3"/>
  <c r="M12" i="3" s="1"/>
  <c r="K45" i="3" s="1"/>
  <c r="AA1" i="3"/>
  <c r="AA4" i="3"/>
  <c r="AA6" i="3"/>
  <c r="K47" i="3" l="1"/>
  <c r="K50" i="3" s="1"/>
  <c r="V10" i="13"/>
  <c r="X10" i="13" s="1"/>
  <c r="L10" i="13" s="1"/>
  <c r="AB10" i="13" s="1"/>
  <c r="S9" i="13"/>
  <c r="V9" i="13" s="1"/>
  <c r="X9" i="13" s="1"/>
  <c r="L9" i="13" s="1"/>
  <c r="K44" i="4" l="1"/>
  <c r="K45" i="4" s="1"/>
  <c r="K48" i="4" s="1"/>
  <c r="K45" i="5" s="1"/>
  <c r="K46" i="5" s="1"/>
  <c r="K49" i="5" s="1"/>
  <c r="K44" i="6" s="1"/>
  <c r="K45" i="6" s="1"/>
  <c r="K48" i="6" s="1"/>
  <c r="K44" i="7" s="1"/>
  <c r="K45" i="7" s="1"/>
  <c r="K48" i="7" s="1"/>
  <c r="K45" i="8" s="1"/>
  <c r="K46" i="8" s="1"/>
  <c r="K49" i="8" s="1"/>
  <c r="K45" i="9" s="1"/>
  <c r="K46" i="9" s="1"/>
  <c r="K49" i="9" s="1"/>
  <c r="K45" i="10" s="1"/>
  <c r="K46" i="10" s="1"/>
  <c r="K49" i="10" s="1"/>
  <c r="K45" i="11" s="1"/>
  <c r="K46" i="11" s="1"/>
  <c r="K49" i="11" s="1"/>
  <c r="K45" i="12" s="1"/>
  <c r="K46" i="12" s="1"/>
  <c r="K49" i="12" s="1"/>
  <c r="K45" i="13" s="1"/>
  <c r="N16" i="13"/>
  <c r="N10" i="13"/>
  <c r="AB9" i="13"/>
  <c r="K9" i="13"/>
  <c r="M10" i="13" s="1"/>
  <c r="K44" i="13" s="1"/>
  <c r="K47" i="13" l="1"/>
  <c r="K46" i="13"/>
  <c r="K49" i="13" l="1"/>
  <c r="K45" i="14" s="1"/>
  <c r="K46" i="14" l="1"/>
  <c r="K49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tc={7DD6B4B7-E79F-40F3-9EB6-F46E14398292}</author>
  </authors>
  <commentList>
    <comment ref="A9" authorId="0" shapeId="0" xr:uid="{7DD6B4B7-E79F-40F3-9EB6-F46E1439829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Tag der Arbeit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tc={69C06114-084E-4672-86AD-519F10CEE83C}</author>
    <author>tc={A2BC80DC-5A49-4803-A76D-870BFE625720}</author>
    <author>tc={47ED1E44-2786-4184-A1D1-7E6E59BB2E39}</author>
    <author>tc={22189F39-F04A-4AA3-B108-0F4488B19252}</author>
    <author>tc={CB11BA18-1EF8-4D3D-A3B4-BF215FBA7B10}</author>
    <author>tc={74BE20FD-9074-47A3-94C9-EC239A06D9B7}</author>
    <author>tc={1D510E14-4231-45C9-BB2E-E72FA441A564}</author>
    <author>tc={BCB40646-9252-4FB3-AAF8-9F5B3A2305D0}</author>
    <author>tc={8E263E96-1C7B-4B95-A5D6-4833D6200C01}</author>
    <author>tc={F4B8E421-D394-4BE2-9AB5-06F31775A44F}</author>
    <author>tc={C894B2BA-0A7B-4014-B278-C8A8F2EE40B0}</author>
    <author>tc={34499E4B-8178-471E-9843-12B89FE69B89}</author>
    <author>tc={A7273B6D-5059-43EE-B4B8-0606F4A549B5}</author>
    <author>tc={8F9FE8A9-D2B1-4135-B21F-91A1E885F3AE}</author>
    <author>tc={24E51C7F-E4C8-42D6-A3B0-5E863E9B6127}</author>
    <author>tc={CEBB25C7-66C0-4B4D-AD15-EC59DBBADF7B}</author>
    <author>tc={2B0D5587-26B4-47DC-B924-2CEDC54D99AC}</author>
    <author>tc={6D4D3622-1F7B-4020-B2E3-33E8F31B49A0}</author>
    <author>tc={9B1A882D-AE76-4B7A-B474-C3E4F32D6618}</author>
    <author>tc={2C748374-5A98-40C4-92E5-8AD8C7084E58}</author>
    <author>tc={850FC8F2-20E6-4B33-B84A-8BB6D9FDA4F4}</author>
    <author>tc={7E72608E-D0BB-4885-BDB4-9A9795557EC2}</author>
    <author>tc={117DCA6D-F297-4E4B-9C67-076CAB46B81A}</author>
    <author>tc={127B506E-5895-448B-9591-6327060749E2}</author>
    <author>tc={64D33CBD-92C1-4B57-BC64-FEC21D64A6F2}</author>
    <author>tc={13A18967-AD30-43A5-953A-72D635F9D647}</author>
    <author>tc={4DA48192-48E5-49D2-87F3-C7B6A24BFE86}</author>
    <author>tc={7B5DACAB-46B1-45FF-99B8-F345A2FA6514}</author>
    <author>tc={4672AA8E-3A42-49F5-ADEF-D690D3A41D4C}</author>
    <author>tc={866132DE-F39E-48AE-8B91-58749ECD13FF}</author>
  </authors>
  <commentList>
    <comment ref="A9" authorId="0" shapeId="0" xr:uid="{69C06114-084E-4672-86AD-519F10CEE83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0" authorId="1" shapeId="0" xr:uid="{A2BC80DC-5A49-4803-A76D-870BFE62572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1" authorId="2" shapeId="0" xr:uid="{47ED1E44-2786-4184-A1D1-7E6E59BB2E3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2" authorId="3" shapeId="0" xr:uid="{22189F39-F04A-4AA3-B108-0F4488B1925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3" authorId="4" shapeId="0" xr:uid="{CB11BA18-1EF8-4D3D-A3B4-BF215FBA7B1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4" authorId="5" shapeId="0" xr:uid="{74BE20FD-9074-47A3-94C9-EC239A06D9B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5" authorId="6" shapeId="0" xr:uid="{1D510E14-4231-45C9-BB2E-E72FA441A56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6" authorId="7" shapeId="0" xr:uid="{BCB40646-9252-4FB3-AAF8-9F5B3A2305D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7" authorId="8" shapeId="0" xr:uid="{8E263E96-1C7B-4B95-A5D6-4833D6200C0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8" authorId="9" shapeId="0" xr:uid="{F4B8E421-D394-4BE2-9AB5-06F31775A44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9" authorId="10" shapeId="0" xr:uid="{C894B2BA-0A7B-4014-B278-C8A8F2EE40B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0" authorId="11" shapeId="0" xr:uid="{34499E4B-8178-471E-9843-12B89FE69B8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1" authorId="12" shapeId="0" xr:uid="{A7273B6D-5059-43EE-B4B8-0606F4A549B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2" authorId="13" shapeId="0" xr:uid="{8F9FE8A9-D2B1-4135-B21F-91A1E885F3A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3" authorId="14" shapeId="0" xr:uid="{24E51C7F-E4C8-42D6-A3B0-5E863E9B612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4" authorId="15" shapeId="0" xr:uid="{CEBB25C7-66C0-4B4D-AD15-EC59DBBADF7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5" authorId="16" shapeId="0" xr:uid="{2B0D5587-26B4-47DC-B924-2CEDC54D99A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6" authorId="17" shapeId="0" xr:uid="{6D4D3622-1F7B-4020-B2E3-33E8F31B49A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7" authorId="18" shapeId="0" xr:uid="{9B1A882D-AE76-4B7A-B474-C3E4F32D661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8" authorId="19" shapeId="0" xr:uid="{2C748374-5A98-40C4-92E5-8AD8C7084E5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9" authorId="20" shapeId="0" xr:uid="{850FC8F2-20E6-4B33-B84A-8BB6D9FDA4F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0" authorId="21" shapeId="0" xr:uid="{7E72608E-D0BB-4885-BDB4-9A9795557EC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1" authorId="22" shapeId="0" xr:uid="{117DCA6D-F297-4E4B-9C67-076CAB46B81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2" authorId="23" shapeId="0" xr:uid="{127B506E-5895-448B-9591-6327060749E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3" authorId="24" shapeId="0" xr:uid="{64D33CBD-92C1-4B57-BC64-FEC21D64A6F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4" authorId="25" shapeId="0" xr:uid="{13A18967-AD30-43A5-953A-72D635F9D64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5" authorId="26" shapeId="0" xr:uid="{4DA48192-48E5-49D2-87F3-C7B6A24BFE8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6" authorId="27" shapeId="0" xr:uid="{7B5DACAB-46B1-45FF-99B8-F345A2FA651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7" authorId="28" shapeId="0" xr:uid="{4672AA8E-3A42-49F5-ADEF-D690D3A41D4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8" authorId="29" shapeId="0" xr:uid="{866132DE-F39E-48AE-8B91-58749ECD13F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</commentList>
</comments>
</file>

<file path=xl/sharedStrings.xml><?xml version="1.0" encoding="utf-8"?>
<sst xmlns="http://schemas.openxmlformats.org/spreadsheetml/2006/main" count="3042" uniqueCount="129">
  <si>
    <t>Name, Vorname:</t>
  </si>
  <si>
    <t>Vertragl. Wochenarbeitszeit:</t>
  </si>
  <si>
    <t>MO</t>
  </si>
  <si>
    <t>DI</t>
  </si>
  <si>
    <t>Arbeitstage/Woche:</t>
  </si>
  <si>
    <t>MI</t>
  </si>
  <si>
    <t>DO</t>
  </si>
  <si>
    <t>FR</t>
  </si>
  <si>
    <t>SA</t>
  </si>
  <si>
    <t>SO</t>
  </si>
  <si>
    <t>Std.</t>
  </si>
  <si>
    <t>Hilfe zur Umrechnung in Dezimalzahlen:</t>
  </si>
  <si>
    <t>Tragen Sie hier einen Wert als Stunden:Minuten (Format: hh:mm) ein:</t>
  </si>
  <si>
    <t>Arbeitszeitliste</t>
  </si>
  <si>
    <t>Tag</t>
  </si>
  <si>
    <t>Zeit</t>
  </si>
  <si>
    <t>Arbeitszeit</t>
  </si>
  <si>
    <t>Mittagspause</t>
  </si>
  <si>
    <t>Unterbrechung</t>
  </si>
  <si>
    <t>Woche</t>
  </si>
  <si>
    <t>Art</t>
  </si>
  <si>
    <t>Beginn</t>
  </si>
  <si>
    <t>Ende</t>
  </si>
  <si>
    <t>Ist</t>
  </si>
  <si>
    <t>Soll</t>
  </si>
  <si>
    <t>Summe der anzurechnenden Stunden:</t>
  </si>
  <si>
    <t>Stunden - Ist (gesamt):</t>
  </si>
  <si>
    <t>Stunden - Soll:</t>
  </si>
  <si>
    <t>Guthaben/Fehlbetrag (Stunden):</t>
  </si>
  <si>
    <t>(Unterschrift der Mitarbeitenden)</t>
  </si>
  <si>
    <t>(Unterschrift des Vorgesetzen)</t>
  </si>
  <si>
    <t>Übertrag Januar:</t>
  </si>
  <si>
    <t>(Unterschrift)</t>
  </si>
  <si>
    <t>(Sichtvermerk)</t>
  </si>
  <si>
    <t>Übertrag Februar:</t>
  </si>
  <si>
    <t>Übertrag März:</t>
  </si>
  <si>
    <t>Übertrag April:</t>
  </si>
  <si>
    <t>Übertrag Mai:</t>
  </si>
  <si>
    <t>Übertrag Juni:</t>
  </si>
  <si>
    <t>Übertrag Juli:</t>
  </si>
  <si>
    <t>Übertrag August:</t>
  </si>
  <si>
    <t>Übertrag September:</t>
  </si>
  <si>
    <t>Übertrag Oktober:</t>
  </si>
  <si>
    <t>Übertrag November:</t>
  </si>
  <si>
    <t>Tage</t>
  </si>
  <si>
    <t>Urlaub - Ist:</t>
  </si>
  <si>
    <t>Urlaubstage:</t>
  </si>
  <si>
    <t>Übertrag Feb.:</t>
  </si>
  <si>
    <t>Übertrag Dez.:</t>
  </si>
  <si>
    <t>Übertrag Nov.:</t>
  </si>
  <si>
    <t>Übertrag Sept.:</t>
  </si>
  <si>
    <t>Zeitart</t>
  </si>
  <si>
    <t>Bedeutg.</t>
  </si>
  <si>
    <t>Abteilung / Einrichtung:</t>
  </si>
  <si>
    <t>Vereinbarte Arbeitszeiten ab:</t>
  </si>
  <si>
    <t>Variante 1</t>
  </si>
  <si>
    <t>Variante 2</t>
  </si>
  <si>
    <t>Variante 3</t>
  </si>
  <si>
    <t>Arbeitszeitszeiten ab</t>
  </si>
  <si>
    <t>Model:</t>
  </si>
  <si>
    <t>Woche 1</t>
  </si>
  <si>
    <t>Woche 2</t>
  </si>
  <si>
    <t>Woche 3</t>
  </si>
  <si>
    <t>Woche 4</t>
  </si>
  <si>
    <t>Durchschnittl.tägl.Arbeitszeit:</t>
  </si>
  <si>
    <t>Summe</t>
  </si>
  <si>
    <t>Probe</t>
  </si>
  <si>
    <t>Dienstplan:</t>
  </si>
  <si>
    <t>Tag Soll</t>
  </si>
  <si>
    <t>Pause</t>
  </si>
  <si>
    <t>Tag Ist</t>
  </si>
  <si>
    <t>Weiterbildung</t>
  </si>
  <si>
    <t>Bemerkung</t>
  </si>
  <si>
    <t>Übertrag Okt:</t>
  </si>
  <si>
    <t>Lesen Sie hier den Wert als Dezimalzahl ab (Industriezeit):</t>
  </si>
  <si>
    <t>Mi</t>
  </si>
  <si>
    <t>Do</t>
  </si>
  <si>
    <t>Fr</t>
  </si>
  <si>
    <t>Sa</t>
  </si>
  <si>
    <t>So</t>
  </si>
  <si>
    <t>Mo</t>
  </si>
  <si>
    <t>Di</t>
  </si>
  <si>
    <t>Führen der Arbeitszeitliste in Excel</t>
  </si>
  <si>
    <r>
      <t xml:space="preserve">Excel soll Ihnen helfen, Ihr </t>
    </r>
    <r>
      <rPr>
        <b/>
        <sz val="10"/>
        <rFont val="Arial"/>
        <family val="2"/>
      </rPr>
      <t>Jahresarbeitszeitkonto</t>
    </r>
    <r>
      <rPr>
        <sz val="10"/>
        <rFont val="Arial"/>
        <family val="2"/>
      </rPr>
      <t xml:space="preserve"> (Arbeitszeitliste) zu führen. Sie tragen Arbeitsbe-ginn und -ende, Pausen und Unterbrechungen ein; Excel berechnet für Sie Tages-, Wochen-, Monats- und Jahresarbeitszeit.</t>
    </r>
  </si>
  <si>
    <t>Zur Vorbereitung der Arbeitszeitliste und zu den Eintragungen ist folgendes zu beachten:</t>
  </si>
  <si>
    <r>
      <t>1.</t>
    </r>
    <r>
      <rPr>
        <sz val="10"/>
        <rFont val="Arial"/>
        <family val="2"/>
      </rPr>
      <t xml:space="preserve"> Bitte öffnen Sie Ihre Arbeitszeitliste und wählen Sie das Tabellenblatt „Person“ aus. Tragen Sie bitte</t>
    </r>
  </si>
  <si>
    <t>in den dafür vorgesehenen Feldern Ihren Namen und Vornamen sowie Ihre Abteilung / Einrichtung ein.</t>
  </si>
  <si>
    <t>Als nächstes geben Sie bitte im Feld "Vertragliche Arbeitszeit" Ihre durchschnittliche regelmäßige Wochenarbeitszeit ein. Bitte füllen Sie hiernach das Feld "Arbeitstage" mit der Anzahl der vereinbarten Arbeitstage pro Woche.</t>
  </si>
  <si>
    <t>Tragen Sie in den Feldern "Dienstplan" zu den Wochentagen Ihre "normalen" Arbeitszeiten ein.</t>
  </si>
  <si>
    <t>Achtung: Hier müssen Dezimalzahlen eingetragen werden! (s. Hilfe zur Umrechnung)</t>
  </si>
  <si>
    <t>Bitte stellen Sie einem Negativsaldo ein Minuszeichen voran (z.B. –3,50).</t>
  </si>
  <si>
    <t>Achtung: Hier muß eine Dezimalzahl eingetragen werden! (s. Hilfe zur Umrechnung)</t>
  </si>
  <si>
    <t>Hiernach füllen Sie bitte die Felder Urlaubsanspruch sowie Resturlaub … aus.</t>
  </si>
  <si>
    <r>
      <t>2.</t>
    </r>
    <r>
      <rPr>
        <sz val="10"/>
        <rFont val="Arial"/>
        <family val="2"/>
      </rPr>
      <t xml:space="preserve"> Wählen Sie das Blatt für den von Ihnen gewünschten Monat aus.</t>
    </r>
  </si>
  <si>
    <t>Daten, Wochentage, gesetzliche Feiertage sowie die Arbeitsbefreiung am 24.12. und 31.12. sind bereits eingetragen.</t>
  </si>
  <si>
    <r>
      <t xml:space="preserve">Tragen Sie in der Spalte „Zeit Art“ für den jeweiligen Tag die entsprechende </t>
    </r>
    <r>
      <rPr>
        <b/>
        <sz val="10"/>
        <rFont val="Arial"/>
        <family val="2"/>
      </rPr>
      <t>Kennziffer</t>
    </r>
    <r>
      <rPr>
        <sz val="10"/>
        <rFont val="Arial"/>
        <family val="2"/>
      </rPr>
      <t xml:space="preserve"> ein.</t>
    </r>
  </si>
  <si>
    <t>Als Kennziffern gelten:</t>
  </si>
  <si>
    <t>0 = arbeitsfreier Tag</t>
  </si>
  <si>
    <t>1 = Arbeitszeit</t>
  </si>
  <si>
    <t>2 = gesetzlicher Feiertag</t>
  </si>
  <si>
    <t>3 = Tarifurlaub</t>
  </si>
  <si>
    <t>4 = Sonderurlaub</t>
  </si>
  <si>
    <t>5 = krank (Arbeitsunfähigkeit)</t>
  </si>
  <si>
    <t>6 = Aus-/Weiterbildung, Dienstreise</t>
  </si>
  <si>
    <t>7 = Zeitausgleich / Überstundenabbau</t>
  </si>
  <si>
    <t>Nur wenn Sie die Ziffer „1“ (= Arbeitszeit) eintragen, sind weitere Eintragungen erforderlich:</t>
  </si>
  <si>
    <t>Tragen Sie dann in den Spalten für „Arbeitszeit“, „Mittagspause“ und „Unterbrechung“ jeweils Beginn und Ende ein (alles wie gewohnt im Format Stunden:Minuten [hh:mm], z.B. „7:45“ oder „16:15“).</t>
  </si>
  <si>
    <t>Alle anderen Berechnungen erfolgen automatisch!</t>
  </si>
  <si>
    <r>
      <t xml:space="preserve">3. </t>
    </r>
    <r>
      <rPr>
        <sz val="10"/>
        <rFont val="Arial"/>
        <family val="2"/>
      </rPr>
      <t>Ausdruck der Liste: jederzeit durch Mausklick auf die Schaltfläche „Drucker“ in der Symbolleiste.</t>
    </r>
  </si>
  <si>
    <t>Variante 4</t>
  </si>
  <si>
    <t>Woche 5</t>
  </si>
  <si>
    <t>Variante</t>
  </si>
  <si>
    <t>Kombi aus
Variante+Woche+Tag</t>
  </si>
  <si>
    <t>Wochentage</t>
  </si>
  <si>
    <t>Stunden je Tag</t>
  </si>
  <si>
    <t>Jahr  2022</t>
  </si>
  <si>
    <t>Jahr  2023</t>
  </si>
  <si>
    <t>Jahr  2024</t>
  </si>
  <si>
    <t xml:space="preserve"> </t>
  </si>
  <si>
    <t>Jahr 2025</t>
  </si>
  <si>
    <t>Jahr 2026</t>
  </si>
  <si>
    <t>Jahr 2027</t>
  </si>
  <si>
    <t>Übertrag aus 2025:</t>
  </si>
  <si>
    <t>Saldo der Arbeitszeitliste vom Dezember 2025:</t>
  </si>
  <si>
    <t>Anspruch Urlaubstage 2026:</t>
  </si>
  <si>
    <t>Übertrag Resturlaub 2025:</t>
  </si>
  <si>
    <t>wird nach 2027 übertragen!</t>
  </si>
  <si>
    <t>Übertrag 2025:</t>
  </si>
  <si>
    <t>Geben Sie in das Feld „Saldo der Arbeitszeitliste 2025“ die entsprechende Stundenzahl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</si>
</sst>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h]:mm"/>
    <numFmt numFmtId="165" formatCode="dd/mm/"/>
    <numFmt numFmtId="166" formatCode="mmmm\ yy"/>
    <numFmt numFmtId="167" formatCode="h:mm"/>
    <numFmt numFmtId="168" formatCode="#,##0.00_ ;[Red]\-#,##0.00\ "/>
    <numFmt numFmtId="169" formatCode="[$-407]mmmm\ yy;@"/>
  </numFmts>
  <fonts count="22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u/>
      <sz val="2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6"/>
      <name val="Arial"/>
      <family val="2"/>
    </font>
    <font>
      <b/>
      <u/>
      <sz val="14"/>
      <name val="Arial"/>
      <family val="2"/>
    </font>
    <font>
      <sz val="10"/>
      <color rgb="FFFF0000"/>
      <name val="Arial"/>
      <family val="2"/>
    </font>
    <font>
      <b/>
      <sz val="14"/>
      <color indexed="12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2"/>
      <color indexed="10"/>
      <name val="Arial"/>
      <family val="2"/>
    </font>
    <font>
      <sz val="8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5" tint="0.79998168889431442"/>
        <bgColor indexed="64"/>
      </patternFill>
    </fill>
    <fill>
      <patternFill patternType="lightDown">
        <fgColor auto="1"/>
        <bgColor theme="0" tint="-0.1499679555650502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47">
    <xf numFmtId="0" fontId="0" fillId="0" borderId="0" xfId="0"/>
    <xf numFmtId="0" fontId="4" fillId="4" borderId="1" xfId="0" applyFont="1" applyFill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 applyProtection="1">
      <alignment horizontal="right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164" fontId="4" fillId="7" borderId="1" xfId="0" applyNumberFormat="1" applyFont="1" applyFill="1" applyBorder="1" applyAlignment="1" applyProtection="1">
      <alignment horizontal="right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164" fontId="4" fillId="9" borderId="1" xfId="0" applyNumberFormat="1" applyFont="1" applyFill="1" applyBorder="1" applyAlignment="1" applyProtection="1">
      <alignment horizontal="right"/>
      <protection locked="0"/>
    </xf>
    <xf numFmtId="164" fontId="4" fillId="9" borderId="1" xfId="0" applyNumberFormat="1" applyFont="1" applyFill="1" applyBorder="1" applyAlignment="1" applyProtection="1">
      <alignment horizontal="left"/>
      <protection locked="0"/>
    </xf>
    <xf numFmtId="164" fontId="4" fillId="4" borderId="17" xfId="0" applyNumberFormat="1" applyFont="1" applyFill="1" applyBorder="1" applyAlignment="1" applyProtection="1">
      <alignment horizontal="right"/>
      <protection locked="0"/>
    </xf>
    <xf numFmtId="164" fontId="4" fillId="7" borderId="17" xfId="0" applyNumberFormat="1" applyFont="1" applyFill="1" applyBorder="1" applyAlignment="1" applyProtection="1">
      <alignment horizontal="right"/>
      <protection locked="0"/>
    </xf>
    <xf numFmtId="0" fontId="11" fillId="0" borderId="0" xfId="0" applyFont="1"/>
    <xf numFmtId="165" fontId="4" fillId="6" borderId="11" xfId="0" applyNumberFormat="1" applyFont="1" applyFill="1" applyBorder="1"/>
    <xf numFmtId="164" fontId="4" fillId="7" borderId="17" xfId="0" applyNumberFormat="1" applyFont="1" applyFill="1" applyBorder="1" applyAlignment="1">
      <alignment horizontal="left"/>
    </xf>
    <xf numFmtId="164" fontId="4" fillId="9" borderId="17" xfId="0" applyNumberFormat="1" applyFont="1" applyFill="1" applyBorder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1" fontId="4" fillId="3" borderId="1" xfId="0" applyNumberFormat="1" applyFont="1" applyFill="1" applyBorder="1"/>
    <xf numFmtId="164" fontId="4" fillId="0" borderId="0" xfId="0" applyNumberFormat="1" applyFont="1"/>
    <xf numFmtId="0" fontId="9" fillId="0" borderId="2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0" xfId="0" applyFont="1" applyBorder="1" applyAlignment="1">
      <alignment horizontal="centerContinuous"/>
    </xf>
    <xf numFmtId="0" fontId="6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4" fillId="7" borderId="15" xfId="0" applyNumberFormat="1" applyFont="1" applyFill="1" applyBorder="1" applyAlignment="1" applyProtection="1">
      <alignment horizontal="right"/>
      <protection hidden="1"/>
    </xf>
    <xf numFmtId="2" fontId="4" fillId="2" borderId="1" xfId="0" applyNumberFormat="1" applyFont="1" applyFill="1" applyBorder="1"/>
    <xf numFmtId="2" fontId="4" fillId="0" borderId="0" xfId="0" applyNumberFormat="1" applyFont="1"/>
    <xf numFmtId="2" fontId="4" fillId="8" borderId="0" xfId="0" applyNumberFormat="1" applyFont="1" applyFill="1" applyAlignment="1">
      <alignment horizontal="right"/>
    </xf>
    <xf numFmtId="2" fontId="4" fillId="8" borderId="0" xfId="0" applyNumberFormat="1" applyFont="1" applyFill="1"/>
    <xf numFmtId="2" fontId="4" fillId="7" borderId="1" xfId="0" applyNumberFormat="1" applyFont="1" applyFill="1" applyBorder="1" applyAlignment="1">
      <alignment horizontal="right"/>
    </xf>
    <xf numFmtId="2" fontId="4" fillId="9" borderId="1" xfId="0" applyNumberFormat="1" applyFont="1" applyFill="1" applyBorder="1"/>
    <xf numFmtId="2" fontId="4" fillId="0" borderId="0" xfId="0" applyNumberFormat="1" applyFont="1" applyAlignment="1" applyProtection="1">
      <alignment horizontal="right"/>
      <protection hidden="1"/>
    </xf>
    <xf numFmtId="2" fontId="4" fillId="9" borderId="15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right"/>
      <protection locked="0"/>
    </xf>
    <xf numFmtId="1" fontId="13" fillId="0" borderId="0" xfId="0" applyNumberFormat="1" applyFont="1" applyProtection="1">
      <protection locked="0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169" fontId="7" fillId="0" borderId="0" xfId="0" applyNumberFormat="1" applyFont="1" applyAlignment="1">
      <alignment horizontal="centerContinuous"/>
    </xf>
    <xf numFmtId="166" fontId="7" fillId="0" borderId="0" xfId="0" applyNumberFormat="1" applyFont="1" applyAlignment="1">
      <alignment horizontal="centerContinuous"/>
    </xf>
    <xf numFmtId="0" fontId="8" fillId="0" borderId="0" xfId="0" applyFont="1"/>
    <xf numFmtId="0" fontId="4" fillId="0" borderId="8" xfId="0" applyFont="1" applyBorder="1"/>
    <xf numFmtId="2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1" fontId="4" fillId="0" borderId="0" xfId="0" applyNumberFormat="1" applyFont="1"/>
    <xf numFmtId="0" fontId="13" fillId="0" borderId="0" xfId="0" applyFont="1"/>
    <xf numFmtId="49" fontId="7" fillId="0" borderId="0" xfId="0" applyNumberFormat="1" applyFont="1" applyAlignment="1">
      <alignment horizontal="centerContinuous"/>
    </xf>
    <xf numFmtId="1" fontId="8" fillId="0" borderId="0" xfId="0" applyNumberFormat="1" applyFont="1"/>
    <xf numFmtId="0" fontId="11" fillId="0" borderId="0" xfId="0" applyFont="1" applyAlignment="1">
      <alignment horizontal="left"/>
    </xf>
    <xf numFmtId="168" fontId="4" fillId="7" borderId="1" xfId="0" applyNumberFormat="1" applyFont="1" applyFill="1" applyBorder="1"/>
    <xf numFmtId="168" fontId="4" fillId="7" borderId="1" xfId="0" applyNumberFormat="1" applyFont="1" applyFill="1" applyBorder="1" applyAlignment="1">
      <alignment horizontal="right"/>
    </xf>
    <xf numFmtId="1" fontId="13" fillId="0" borderId="0" xfId="0" applyNumberFormat="1" applyFont="1" applyAlignment="1" applyProtection="1">
      <alignment horizontal="right"/>
      <protection locked="0"/>
    </xf>
    <xf numFmtId="168" fontId="4" fillId="2" borderId="1" xfId="0" applyNumberFormat="1" applyFont="1" applyFill="1" applyBorder="1"/>
    <xf numFmtId="168" fontId="4" fillId="0" borderId="0" xfId="0" applyNumberFormat="1" applyFont="1"/>
    <xf numFmtId="168" fontId="6" fillId="7" borderId="16" xfId="0" applyNumberFormat="1" applyFont="1" applyFill="1" applyBorder="1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168" fontId="4" fillId="0" borderId="0" xfId="0" applyNumberFormat="1" applyFont="1" applyAlignment="1">
      <alignment horizontal="right"/>
    </xf>
    <xf numFmtId="0" fontId="15" fillId="0" borderId="2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8" xfId="0" applyBorder="1"/>
    <xf numFmtId="2" fontId="0" fillId="0" borderId="0" xfId="0" applyNumberFormat="1"/>
    <xf numFmtId="0" fontId="0" fillId="0" borderId="0" xfId="0" applyAlignment="1">
      <alignment horizontal="left"/>
    </xf>
    <xf numFmtId="2" fontId="0" fillId="8" borderId="0" xfId="0" applyNumberFormat="1" applyFill="1"/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21" xfId="0" applyBorder="1" applyAlignment="1">
      <alignment horizontal="center"/>
    </xf>
    <xf numFmtId="0" fontId="0" fillId="0" borderId="27" xfId="0" applyBorder="1"/>
    <xf numFmtId="0" fontId="12" fillId="0" borderId="0" xfId="0" applyFont="1"/>
    <xf numFmtId="0" fontId="12" fillId="0" borderId="21" xfId="0" applyFont="1" applyBorder="1"/>
    <xf numFmtId="0" fontId="12" fillId="0" borderId="27" xfId="0" applyFont="1" applyBorder="1"/>
    <xf numFmtId="0" fontId="0" fillId="0" borderId="21" xfId="0" applyBorder="1"/>
    <xf numFmtId="2" fontId="0" fillId="3" borderId="1" xfId="0" applyNumberFormat="1" applyFill="1" applyBorder="1" applyAlignment="1">
      <alignment horizontal="center"/>
    </xf>
    <xf numFmtId="0" fontId="0" fillId="0" borderId="1" xfId="0" applyBorder="1"/>
    <xf numFmtId="0" fontId="10" fillId="0" borderId="5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0" fillId="4" borderId="1" xfId="0" applyFill="1" applyBorder="1"/>
    <xf numFmtId="2" fontId="0" fillId="0" borderId="0" xfId="0" applyNumberFormat="1" applyAlignment="1">
      <alignment horizontal="center"/>
    </xf>
    <xf numFmtId="2" fontId="0" fillId="0" borderId="1" xfId="0" applyNumberFormat="1" applyBorder="1"/>
    <xf numFmtId="0" fontId="10" fillId="0" borderId="0" xfId="0" applyFont="1" applyAlignment="1">
      <alignment horizontal="left"/>
    </xf>
    <xf numFmtId="0" fontId="0" fillId="0" borderId="24" xfId="0" applyBorder="1"/>
    <xf numFmtId="0" fontId="10" fillId="0" borderId="24" xfId="0" applyFont="1" applyBorder="1" applyAlignment="1">
      <alignment horizontal="left"/>
    </xf>
    <xf numFmtId="0" fontId="0" fillId="0" borderId="25" xfId="0" applyBorder="1"/>
    <xf numFmtId="0" fontId="0" fillId="0" borderId="28" xfId="0" applyBorder="1"/>
    <xf numFmtId="0" fontId="10" fillId="0" borderId="0" xfId="0" applyFont="1" applyAlignment="1">
      <alignment horizontal="left" vertical="top"/>
    </xf>
    <xf numFmtId="0" fontId="0" fillId="0" borderId="23" xfId="0" applyBorder="1"/>
    <xf numFmtId="0" fontId="14" fillId="0" borderId="0" xfId="0" applyFont="1"/>
    <xf numFmtId="2" fontId="0" fillId="7" borderId="1" xfId="0" applyNumberFormat="1" applyFill="1" applyBorder="1" applyProtection="1">
      <protection locked="0"/>
    </xf>
    <xf numFmtId="1" fontId="0" fillId="7" borderId="1" xfId="0" applyNumberFormat="1" applyFill="1" applyBorder="1" applyProtection="1">
      <protection locked="0"/>
    </xf>
    <xf numFmtId="167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4" fontId="0" fillId="10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11" fillId="0" borderId="0" xfId="0" applyNumberFormat="1" applyFont="1"/>
    <xf numFmtId="0" fontId="16" fillId="0" borderId="0" xfId="0" applyFont="1"/>
    <xf numFmtId="0" fontId="10" fillId="0" borderId="31" xfId="0" applyFont="1" applyBorder="1" applyAlignment="1">
      <alignment horizontal="left"/>
    </xf>
    <xf numFmtId="0" fontId="11" fillId="0" borderId="7" xfId="0" applyFont="1" applyBorder="1"/>
    <xf numFmtId="4" fontId="4" fillId="0" borderId="0" xfId="0" applyNumberFormat="1" applyFont="1"/>
    <xf numFmtId="1" fontId="4" fillId="0" borderId="0" xfId="0" applyNumberFormat="1" applyFont="1" applyAlignment="1">
      <alignment horizontal="right"/>
    </xf>
    <xf numFmtId="14" fontId="0" fillId="10" borderId="1" xfId="0" applyNumberForma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" fillId="0" borderId="0" xfId="0" applyFont="1"/>
    <xf numFmtId="14" fontId="4" fillId="6" borderId="11" xfId="0" applyNumberFormat="1" applyFont="1" applyFill="1" applyBorder="1"/>
    <xf numFmtId="2" fontId="4" fillId="11" borderId="0" xfId="0" applyNumberFormat="1" applyFont="1" applyFill="1"/>
    <xf numFmtId="0" fontId="4" fillId="11" borderId="0" xfId="0" applyFont="1" applyFill="1"/>
    <xf numFmtId="0" fontId="4" fillId="11" borderId="0" xfId="0" applyFont="1" applyFill="1" applyAlignment="1" applyProtection="1">
      <alignment horizontal="center"/>
      <protection locked="0"/>
    </xf>
    <xf numFmtId="164" fontId="4" fillId="11" borderId="0" xfId="0" applyNumberFormat="1" applyFont="1" applyFill="1" applyAlignment="1">
      <alignment horizontal="left"/>
    </xf>
    <xf numFmtId="164" fontId="4" fillId="11" borderId="0" xfId="0" applyNumberFormat="1" applyFont="1" applyFill="1" applyAlignment="1">
      <alignment horizontal="right"/>
    </xf>
    <xf numFmtId="0" fontId="17" fillId="4" borderId="16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" fillId="0" borderId="0" xfId="0" applyFont="1"/>
    <xf numFmtId="0" fontId="1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0" fillId="11" borderId="0" xfId="0" applyFill="1"/>
    <xf numFmtId="0" fontId="17" fillId="11" borderId="0" xfId="0" applyFont="1" applyFill="1" applyAlignment="1">
      <alignment horizontal="center"/>
    </xf>
    <xf numFmtId="0" fontId="0" fillId="12" borderId="0" xfId="0" applyFill="1"/>
    <xf numFmtId="2" fontId="4" fillId="2" borderId="13" xfId="0" applyNumberFormat="1" applyFont="1" applyFill="1" applyBorder="1"/>
    <xf numFmtId="2" fontId="4" fillId="7" borderId="10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2" fontId="4" fillId="2" borderId="2" xfId="0" applyNumberFormat="1" applyFont="1" applyFill="1" applyBorder="1"/>
    <xf numFmtId="0" fontId="4" fillId="0" borderId="5" xfId="0" applyFont="1" applyBorder="1"/>
    <xf numFmtId="0" fontId="4" fillId="0" borderId="6" xfId="0" applyFont="1" applyBorder="1"/>
    <xf numFmtId="2" fontId="4" fillId="2" borderId="13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 textRotation="255"/>
    </xf>
    <xf numFmtId="0" fontId="11" fillId="12" borderId="0" xfId="0" applyFont="1" applyFill="1" applyAlignment="1">
      <alignment wrapText="1"/>
    </xf>
    <xf numFmtId="14" fontId="0" fillId="0" borderId="0" xfId="0" applyNumberFormat="1"/>
    <xf numFmtId="49" fontId="11" fillId="0" borderId="0" xfId="0" applyNumberFormat="1" applyFont="1"/>
    <xf numFmtId="49" fontId="0" fillId="0" borderId="0" xfId="0" applyNumberFormat="1"/>
    <xf numFmtId="164" fontId="4" fillId="9" borderId="17" xfId="0" applyNumberFormat="1" applyFont="1" applyFill="1" applyBorder="1" applyAlignment="1" applyProtection="1">
      <alignment horizontal="right"/>
      <protection locked="0"/>
    </xf>
    <xf numFmtId="0" fontId="4" fillId="9" borderId="11" xfId="0" applyFont="1" applyFill="1" applyBorder="1" applyAlignment="1" applyProtection="1">
      <alignment horizontal="center"/>
      <protection locked="0"/>
    </xf>
    <xf numFmtId="49" fontId="5" fillId="0" borderId="3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centerContinuous" vertical="center"/>
    </xf>
    <xf numFmtId="49" fontId="9" fillId="0" borderId="12" xfId="0" applyNumberFormat="1" applyFont="1" applyBorder="1" applyAlignment="1">
      <alignment horizontal="centerContinuous" vertical="center"/>
    </xf>
    <xf numFmtId="49" fontId="4" fillId="0" borderId="0" xfId="0" applyNumberFormat="1" applyFont="1"/>
    <xf numFmtId="1" fontId="4" fillId="0" borderId="1" xfId="0" applyNumberFormat="1" applyFont="1" applyBorder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0" fontId="4" fillId="13" borderId="11" xfId="0" applyFont="1" applyFill="1" applyBorder="1" applyAlignment="1" applyProtection="1">
      <alignment horizontal="center"/>
      <protection locked="0"/>
    </xf>
    <xf numFmtId="164" fontId="4" fillId="13" borderId="17" xfId="0" applyNumberFormat="1" applyFont="1" applyFill="1" applyBorder="1" applyAlignment="1">
      <alignment horizontal="left"/>
    </xf>
    <xf numFmtId="164" fontId="4" fillId="13" borderId="15" xfId="0" applyNumberFormat="1" applyFont="1" applyFill="1" applyBorder="1" applyAlignment="1" applyProtection="1">
      <alignment horizontal="left"/>
      <protection locked="0"/>
    </xf>
    <xf numFmtId="164" fontId="4" fillId="13" borderId="1" xfId="0" applyNumberFormat="1" applyFont="1" applyFill="1" applyBorder="1" applyAlignment="1" applyProtection="1">
      <alignment horizontal="right"/>
      <protection locked="0"/>
    </xf>
    <xf numFmtId="164" fontId="4" fillId="13" borderId="17" xfId="0" applyNumberFormat="1" applyFont="1" applyFill="1" applyBorder="1" applyAlignment="1" applyProtection="1">
      <alignment horizontal="right"/>
      <protection locked="0"/>
    </xf>
    <xf numFmtId="2" fontId="4" fillId="13" borderId="15" xfId="0" applyNumberFormat="1" applyFont="1" applyFill="1" applyBorder="1" applyProtection="1">
      <protection hidden="1"/>
    </xf>
    <xf numFmtId="2" fontId="4" fillId="13" borderId="1" xfId="0" applyNumberFormat="1" applyFont="1" applyFill="1" applyBorder="1"/>
    <xf numFmtId="0" fontId="4" fillId="0" borderId="32" xfId="0" applyFont="1" applyBorder="1"/>
    <xf numFmtId="0" fontId="4" fillId="0" borderId="30" xfId="0" applyFont="1" applyBorder="1"/>
    <xf numFmtId="0" fontId="4" fillId="0" borderId="29" xfId="0" applyFont="1" applyBorder="1"/>
    <xf numFmtId="0" fontId="4" fillId="0" borderId="21" xfId="0" applyFont="1" applyBorder="1"/>
    <xf numFmtId="164" fontId="4" fillId="0" borderId="27" xfId="0" applyNumberFormat="1" applyFont="1" applyBorder="1"/>
    <xf numFmtId="0" fontId="4" fillId="0" borderId="27" xfId="0" applyFont="1" applyBorder="1"/>
    <xf numFmtId="0" fontId="4" fillId="0" borderId="25" xfId="0" applyFont="1" applyBorder="1"/>
    <xf numFmtId="0" fontId="4" fillId="0" borderId="24" xfId="0" applyFont="1" applyBorder="1"/>
    <xf numFmtId="164" fontId="4" fillId="0" borderId="24" xfId="0" applyNumberFormat="1" applyFont="1" applyBorder="1" applyAlignment="1">
      <alignment horizontal="right"/>
    </xf>
    <xf numFmtId="164" fontId="4" fillId="0" borderId="24" xfId="0" applyNumberFormat="1" applyFont="1" applyBorder="1"/>
    <xf numFmtId="0" fontId="4" fillId="0" borderId="28" xfId="0" applyFont="1" applyBorder="1"/>
    <xf numFmtId="164" fontId="4" fillId="0" borderId="32" xfId="0" applyNumberFormat="1" applyFont="1" applyBorder="1" applyAlignment="1">
      <alignment horizontal="left"/>
    </xf>
    <xf numFmtId="164" fontId="4" fillId="0" borderId="30" xfId="0" applyNumberFormat="1" applyFont="1" applyBorder="1" applyAlignment="1">
      <alignment horizontal="right"/>
    </xf>
    <xf numFmtId="2" fontId="4" fillId="0" borderId="30" xfId="0" applyNumberFormat="1" applyFont="1" applyBorder="1" applyAlignment="1" applyProtection="1">
      <alignment horizontal="right"/>
      <protection hidden="1"/>
    </xf>
    <xf numFmtId="2" fontId="4" fillId="0" borderId="30" xfId="0" applyNumberFormat="1" applyFont="1" applyBorder="1"/>
    <xf numFmtId="164" fontId="4" fillId="0" borderId="29" xfId="0" applyNumberFormat="1" applyFont="1" applyBorder="1"/>
    <xf numFmtId="164" fontId="4" fillId="11" borderId="32" xfId="0" applyNumberFormat="1" applyFont="1" applyFill="1" applyBorder="1" applyAlignment="1" applyProtection="1">
      <alignment horizontal="left"/>
      <protection locked="0"/>
    </xf>
    <xf numFmtId="164" fontId="4" fillId="11" borderId="30" xfId="0" applyNumberFormat="1" applyFont="1" applyFill="1" applyBorder="1" applyAlignment="1" applyProtection="1">
      <alignment horizontal="right"/>
      <protection locked="0"/>
    </xf>
    <xf numFmtId="2" fontId="4" fillId="11" borderId="30" xfId="0" applyNumberFormat="1" applyFont="1" applyFill="1" applyBorder="1" applyAlignment="1" applyProtection="1">
      <alignment horizontal="right"/>
      <protection hidden="1"/>
    </xf>
    <xf numFmtId="0" fontId="4" fillId="0" borderId="30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2" fontId="4" fillId="0" borderId="30" xfId="0" applyNumberFormat="1" applyFont="1" applyBorder="1" applyAlignment="1">
      <alignment horizontal="right"/>
    </xf>
    <xf numFmtId="164" fontId="4" fillId="0" borderId="32" xfId="0" applyNumberFormat="1" applyFont="1" applyBorder="1" applyAlignment="1" applyProtection="1">
      <alignment horizontal="left"/>
      <protection locked="0"/>
    </xf>
    <xf numFmtId="164" fontId="4" fillId="0" borderId="30" xfId="0" applyNumberFormat="1" applyFont="1" applyBorder="1" applyAlignment="1" applyProtection="1">
      <alignment horizontal="right"/>
      <protection locked="0"/>
    </xf>
    <xf numFmtId="164" fontId="4" fillId="11" borderId="30" xfId="0" applyNumberFormat="1" applyFont="1" applyFill="1" applyBorder="1" applyAlignment="1">
      <alignment horizontal="right"/>
    </xf>
    <xf numFmtId="0" fontId="11" fillId="14" borderId="0" xfId="0" applyFont="1" applyFill="1"/>
    <xf numFmtId="0" fontId="4" fillId="0" borderId="0" xfId="0" applyFont="1" applyProtection="1">
      <protection locked="0"/>
    </xf>
    <xf numFmtId="1" fontId="4" fillId="0" borderId="0" xfId="0" applyNumberFormat="1" applyFont="1" applyProtection="1">
      <protection locked="0"/>
    </xf>
    <xf numFmtId="1" fontId="4" fillId="12" borderId="0" xfId="0" applyNumberFormat="1" applyFont="1" applyFill="1" applyProtection="1">
      <protection locked="0"/>
    </xf>
    <xf numFmtId="14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Continuous"/>
      <protection locked="0"/>
    </xf>
    <xf numFmtId="166" fontId="7" fillId="0" borderId="0" xfId="0" applyNumberFormat="1" applyFont="1" applyAlignment="1" applyProtection="1">
      <alignment horizontal="centerContinuous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8" fillId="0" borderId="0" xfId="0" applyFont="1" applyProtection="1">
      <protection locked="0"/>
    </xf>
    <xf numFmtId="1" fontId="8" fillId="0" borderId="0" xfId="0" applyNumberFormat="1" applyFont="1" applyProtection="1">
      <protection locked="0"/>
    </xf>
    <xf numFmtId="1" fontId="8" fillId="12" borderId="0" xfId="0" applyNumberFormat="1" applyFont="1" applyFill="1" applyProtection="1">
      <protection locked="0"/>
    </xf>
    <xf numFmtId="14" fontId="4" fillId="0" borderId="8" xfId="0" applyNumberFormat="1" applyFont="1" applyBorder="1" applyProtection="1">
      <protection locked="0"/>
    </xf>
    <xf numFmtId="0" fontId="4" fillId="0" borderId="8" xfId="0" applyFont="1" applyBorder="1" applyProtection="1">
      <protection locked="0"/>
    </xf>
    <xf numFmtId="14" fontId="9" fillId="0" borderId="2" xfId="0" applyNumberFormat="1" applyFont="1" applyBorder="1" applyAlignment="1" applyProtection="1">
      <alignment horizontal="centerContinuous" vertical="center"/>
      <protection locked="0"/>
    </xf>
    <xf numFmtId="0" fontId="9" fillId="0" borderId="3" xfId="0" applyFont="1" applyBorder="1" applyAlignment="1" applyProtection="1">
      <alignment horizontal="centerContinuous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Continuous"/>
      <protection locked="0"/>
    </xf>
    <xf numFmtId="0" fontId="6" fillId="0" borderId="3" xfId="0" applyFont="1" applyBorder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6" fillId="0" borderId="20" xfId="0" applyFont="1" applyBorder="1" applyAlignment="1" applyProtection="1">
      <alignment horizontal="centerContinuous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14" fontId="9" fillId="0" borderId="7" xfId="0" applyNumberFormat="1" applyFont="1" applyBorder="1" applyAlignment="1" applyProtection="1">
      <alignment horizontal="centerContinuous" vertical="center"/>
      <protection locked="0"/>
    </xf>
    <xf numFmtId="0" fontId="9" fillId="0" borderId="12" xfId="0" applyFont="1" applyBorder="1" applyAlignment="1" applyProtection="1">
      <alignment horizontal="centerContinuous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2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Protection="1">
      <protection locked="0"/>
    </xf>
    <xf numFmtId="164" fontId="4" fillId="9" borderId="17" xfId="0" applyNumberFormat="1" applyFont="1" applyFill="1" applyBorder="1" applyAlignment="1" applyProtection="1">
      <alignment horizontal="left"/>
      <protection locked="0"/>
    </xf>
    <xf numFmtId="164" fontId="4" fillId="7" borderId="17" xfId="0" applyNumberFormat="1" applyFont="1" applyFill="1" applyBorder="1" applyAlignment="1" applyProtection="1">
      <alignment horizontal="left"/>
      <protection locked="0"/>
    </xf>
    <xf numFmtId="2" fontId="4" fillId="8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8" borderId="0" xfId="0" applyNumberFormat="1" applyFont="1" applyFill="1" applyProtection="1">
      <protection locked="0"/>
    </xf>
    <xf numFmtId="2" fontId="4" fillId="13" borderId="15" xfId="0" applyNumberFormat="1" applyFont="1" applyFill="1" applyBorder="1"/>
    <xf numFmtId="0" fontId="3" fillId="0" borderId="0" xfId="0" applyFont="1" applyAlignment="1" applyProtection="1">
      <alignment horizontal="center"/>
      <protection locked="0"/>
    </xf>
    <xf numFmtId="0" fontId="4" fillId="12" borderId="0" xfId="0" applyFont="1" applyFill="1" applyProtection="1">
      <protection locked="0"/>
    </xf>
    <xf numFmtId="165" fontId="4" fillId="0" borderId="0" xfId="0" applyNumberFormat="1" applyFont="1" applyProtection="1">
      <protection locked="0"/>
    </xf>
    <xf numFmtId="2" fontId="4" fillId="7" borderId="15" xfId="0" applyNumberFormat="1" applyFont="1" applyFill="1" applyBorder="1" applyAlignment="1">
      <alignment horizontal="right"/>
    </xf>
    <xf numFmtId="49" fontId="4" fillId="0" borderId="0" xfId="0" applyNumberFormat="1" applyFont="1" applyProtection="1">
      <protection locked="0"/>
    </xf>
    <xf numFmtId="49" fontId="4" fillId="0" borderId="8" xfId="0" applyNumberFormat="1" applyFont="1" applyBorder="1" applyProtection="1">
      <protection locked="0"/>
    </xf>
    <xf numFmtId="2" fontId="4" fillId="8" borderId="0" xfId="0" applyNumberFormat="1" applyFont="1" applyFill="1" applyAlignment="1" applyProtection="1">
      <alignment horizontal="right"/>
      <protection locked="0"/>
    </xf>
    <xf numFmtId="164" fontId="4" fillId="11" borderId="0" xfId="0" applyNumberFormat="1" applyFont="1" applyFill="1" applyAlignment="1" applyProtection="1">
      <alignment horizontal="right"/>
      <protection locked="0"/>
    </xf>
    <xf numFmtId="2" fontId="0" fillId="12" borderId="0" xfId="0" applyNumberFormat="1" applyFill="1"/>
    <xf numFmtId="0" fontId="4" fillId="13" borderId="15" xfId="0" applyFont="1" applyFill="1" applyBorder="1" applyAlignment="1">
      <alignment horizontal="center"/>
    </xf>
    <xf numFmtId="164" fontId="4" fillId="0" borderId="0" xfId="0" applyNumberFormat="1" applyFont="1" applyAlignment="1" applyProtection="1">
      <alignment horizontal="right"/>
      <protection hidden="1"/>
    </xf>
    <xf numFmtId="0" fontId="4" fillId="0" borderId="4" xfId="0" applyFont="1" applyBorder="1" applyAlignment="1" applyProtection="1">
      <alignment horizontal="left"/>
      <protection locked="0"/>
    </xf>
    <xf numFmtId="165" fontId="4" fillId="6" borderId="11" xfId="0" applyNumberFormat="1" applyFont="1" applyFill="1" applyBorder="1" applyProtection="1">
      <protection locked="0"/>
    </xf>
    <xf numFmtId="164" fontId="4" fillId="13" borderId="17" xfId="0" applyNumberFormat="1" applyFont="1" applyFill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centerContinuous" vertical="center"/>
      <protection locked="0"/>
    </xf>
    <xf numFmtId="0" fontId="9" fillId="0" borderId="7" xfId="0" applyFont="1" applyBorder="1" applyAlignment="1" applyProtection="1">
      <alignment horizontal="centerContinuous" vertic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right"/>
      <protection locked="0"/>
    </xf>
    <xf numFmtId="2" fontId="4" fillId="0" borderId="13" xfId="0" applyNumberFormat="1" applyFont="1" applyBorder="1"/>
    <xf numFmtId="0" fontId="4" fillId="0" borderId="7" xfId="0" applyFont="1" applyBorder="1"/>
    <xf numFmtId="0" fontId="4" fillId="0" borderId="12" xfId="0" applyFont="1" applyBorder="1"/>
    <xf numFmtId="2" fontId="4" fillId="0" borderId="4" xfId="0" applyNumberFormat="1" applyFont="1" applyBorder="1" applyProtection="1">
      <protection locked="0"/>
    </xf>
    <xf numFmtId="1" fontId="4" fillId="0" borderId="5" xfId="0" applyNumberFormat="1" applyFont="1" applyBorder="1" applyAlignment="1" applyProtection="1">
      <alignment horizontal="right"/>
      <protection locked="0"/>
    </xf>
    <xf numFmtId="2" fontId="4" fillId="0" borderId="6" xfId="0" applyNumberFormat="1" applyFont="1" applyBorder="1" applyProtection="1">
      <protection locked="0"/>
    </xf>
    <xf numFmtId="164" fontId="4" fillId="0" borderId="5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1" fontId="4" fillId="0" borderId="5" xfId="0" applyNumberFormat="1" applyFont="1" applyBorder="1" applyAlignment="1">
      <alignment horizontal="right"/>
    </xf>
    <xf numFmtId="2" fontId="4" fillId="0" borderId="6" xfId="0" applyNumberFormat="1" applyFont="1" applyBorder="1"/>
    <xf numFmtId="164" fontId="4" fillId="0" borderId="5" xfId="0" applyNumberFormat="1" applyFont="1" applyBorder="1" applyAlignment="1">
      <alignment horizontal="right"/>
    </xf>
    <xf numFmtId="0" fontId="4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2" fontId="4" fillId="13" borderId="17" xfId="0" applyNumberFormat="1" applyFont="1" applyFill="1" applyBorder="1" applyAlignment="1">
      <alignment horizontal="right"/>
    </xf>
    <xf numFmtId="2" fontId="4" fillId="9" borderId="17" xfId="0" applyNumberFormat="1" applyFont="1" applyFill="1" applyBorder="1" applyAlignment="1">
      <alignment horizontal="right"/>
    </xf>
    <xf numFmtId="2" fontId="4" fillId="7" borderId="13" xfId="0" applyNumberFormat="1" applyFont="1" applyFill="1" applyBorder="1" applyAlignment="1">
      <alignment horizontal="right"/>
    </xf>
    <xf numFmtId="2" fontId="4" fillId="9" borderId="13" xfId="0" applyNumberFormat="1" applyFont="1" applyFill="1" applyBorder="1" applyAlignment="1">
      <alignment horizontal="right"/>
    </xf>
    <xf numFmtId="2" fontId="4" fillId="13" borderId="1" xfId="0" applyNumberFormat="1" applyFont="1" applyFill="1" applyBorder="1" applyAlignment="1">
      <alignment horizontal="right"/>
    </xf>
    <xf numFmtId="2" fontId="4" fillId="9" borderId="15" xfId="0" applyNumberFormat="1" applyFont="1" applyFill="1" applyBorder="1" applyAlignment="1">
      <alignment horizontal="right"/>
    </xf>
    <xf numFmtId="0" fontId="4" fillId="0" borderId="1" xfId="0" applyFont="1" applyBorder="1"/>
    <xf numFmtId="1" fontId="3" fillId="0" borderId="0" xfId="0" applyNumberFormat="1" applyFont="1" applyAlignment="1" applyProtection="1">
      <alignment horizontal="center"/>
      <protection locked="0"/>
    </xf>
    <xf numFmtId="1" fontId="5" fillId="0" borderId="3" xfId="0" applyNumberFormat="1" applyFont="1" applyBorder="1" applyAlignment="1">
      <alignment horizontal="left"/>
    </xf>
    <xf numFmtId="1" fontId="6" fillId="0" borderId="8" xfId="0" applyNumberFormat="1" applyFont="1" applyBorder="1" applyAlignment="1">
      <alignment horizontal="left"/>
    </xf>
    <xf numFmtId="1" fontId="7" fillId="0" borderId="0" xfId="0" applyNumberFormat="1" applyFont="1" applyAlignment="1">
      <alignment horizontal="centerContinuous"/>
    </xf>
    <xf numFmtId="1" fontId="4" fillId="0" borderId="8" xfId="0" applyNumberFormat="1" applyFont="1" applyBorder="1"/>
    <xf numFmtId="1" fontId="9" fillId="0" borderId="3" xfId="0" applyNumberFormat="1" applyFont="1" applyBorder="1" applyAlignment="1">
      <alignment horizontal="centerContinuous" vertical="center"/>
    </xf>
    <xf numFmtId="1" fontId="9" fillId="0" borderId="12" xfId="0" applyNumberFormat="1" applyFont="1" applyBorder="1" applyAlignment="1">
      <alignment horizontal="centerContinuous" vertical="center"/>
    </xf>
    <xf numFmtId="2" fontId="4" fillId="0" borderId="1" xfId="0" applyNumberFormat="1" applyFont="1" applyBorder="1"/>
    <xf numFmtId="2" fontId="4" fillId="0" borderId="1" xfId="0" applyNumberFormat="1" applyFont="1" applyBorder="1" applyProtection="1">
      <protection locked="0"/>
    </xf>
    <xf numFmtId="2" fontId="4" fillId="2" borderId="7" xfId="0" applyNumberFormat="1" applyFont="1" applyFill="1" applyBorder="1"/>
    <xf numFmtId="2" fontId="4" fillId="9" borderId="1" xfId="0" applyNumberFormat="1" applyFont="1" applyFill="1" applyBorder="1" applyAlignment="1">
      <alignment horizontal="right"/>
    </xf>
    <xf numFmtId="164" fontId="4" fillId="7" borderId="13" xfId="0" applyNumberFormat="1" applyFont="1" applyFill="1" applyBorder="1" applyAlignment="1" applyProtection="1">
      <alignment horizontal="right"/>
      <protection locked="0"/>
    </xf>
    <xf numFmtId="164" fontId="4" fillId="4" borderId="13" xfId="0" applyNumberFormat="1" applyFont="1" applyFill="1" applyBorder="1" applyAlignment="1" applyProtection="1">
      <alignment horizontal="right"/>
      <protection locked="0"/>
    </xf>
    <xf numFmtId="2" fontId="4" fillId="7" borderId="4" xfId="0" applyNumberFormat="1" applyFont="1" applyFill="1" applyBorder="1" applyAlignment="1">
      <alignment horizontal="right"/>
    </xf>
    <xf numFmtId="2" fontId="4" fillId="0" borderId="15" xfId="0" applyNumberFormat="1" applyFont="1" applyBorder="1" applyAlignment="1">
      <alignment horizontal="right"/>
    </xf>
    <xf numFmtId="2" fontId="4" fillId="0" borderId="13" xfId="0" applyNumberFormat="1" applyFont="1" applyBorder="1" applyAlignment="1">
      <alignment horizontal="right"/>
    </xf>
    <xf numFmtId="2" fontId="4" fillId="7" borderId="17" xfId="0" applyNumberFormat="1" applyFont="1" applyFill="1" applyBorder="1" applyAlignment="1" applyProtection="1">
      <alignment horizontal="right"/>
      <protection locked="0"/>
    </xf>
    <xf numFmtId="2" fontId="4" fillId="15" borderId="1" xfId="0" applyNumberFormat="1" applyFont="1" applyFill="1" applyBorder="1"/>
    <xf numFmtId="2" fontId="4" fillId="13" borderId="13" xfId="0" applyNumberFormat="1" applyFont="1" applyFill="1" applyBorder="1"/>
    <xf numFmtId="0" fontId="16" fillId="0" borderId="0" xfId="0" applyFont="1" applyAlignment="1">
      <alignment horizontal="center" wrapText="1"/>
    </xf>
    <xf numFmtId="0" fontId="12" fillId="14" borderId="26" xfId="0" applyFont="1" applyFill="1" applyBorder="1" applyAlignment="1">
      <alignment horizontal="center" vertical="center" textRotation="255"/>
    </xf>
    <xf numFmtId="0" fontId="12" fillId="14" borderId="9" xfId="0" applyFont="1" applyFill="1" applyBorder="1" applyAlignment="1">
      <alignment horizontal="center" vertical="center" textRotation="255"/>
    </xf>
    <xf numFmtId="0" fontId="12" fillId="14" borderId="22" xfId="0" applyFont="1" applyFill="1" applyBorder="1" applyAlignment="1">
      <alignment horizontal="center" vertical="center" textRotation="255"/>
    </xf>
    <xf numFmtId="0" fontId="0" fillId="7" borderId="13" xfId="0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5" xfId="0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Lines="4" dropStyle="combo" dx="16" fmlaLink="Jan!$M$4" fmlaRange="Person!$O$7:$O$10" sel="1" val="0"/>
</file>

<file path=xl/ctrlProps/ctrlProp10.xml><?xml version="1.0" encoding="utf-8"?>
<formControlPr xmlns="http://schemas.microsoft.com/office/spreadsheetml/2009/9/main" objectType="Drop" dropLines="5" dropStyle="combo" dx="16" fmlaLink="Feb!$M$31" fmlaRange="Person!$P$6:$P$10" sel="5" val="0"/>
</file>

<file path=xl/ctrlProps/ctrlProp11.xml><?xml version="1.0" encoding="utf-8"?>
<formControlPr xmlns="http://schemas.microsoft.com/office/spreadsheetml/2009/9/main" objectType="Drop" dropLines="5" dropStyle="combo" dx="16" fmlaLink="Feb!$M$9" fmlaRange="Person!$P$6:$P$10" sel="1" val="0"/>
</file>

<file path=xl/ctrlProps/ctrlProp12.xml><?xml version="1.0" encoding="utf-8"?>
<formControlPr xmlns="http://schemas.microsoft.com/office/spreadsheetml/2009/9/main" objectType="Drop" dropLines="5" dropStyle="combo" dx="16" fmlaLink="Feb!$M$10" fmlaRange="Person!$P$6:$P$10" sel="2" val="0"/>
</file>

<file path=xl/ctrlProps/ctrlProp13.xml><?xml version="1.0" encoding="utf-8"?>
<formControlPr xmlns="http://schemas.microsoft.com/office/spreadsheetml/2009/9/main" objectType="Drop" dropLines="4" dropStyle="combo" dx="16" fmlaLink="Mär!$M$4" fmlaRange="Person!$O$7:$O$10" sel="1" val="0"/>
</file>

<file path=xl/ctrlProps/ctrlProp14.xml><?xml version="1.0" encoding="utf-8"?>
<formControlPr xmlns="http://schemas.microsoft.com/office/spreadsheetml/2009/9/main" objectType="Drop" dropLines="5" dropStyle="combo" dx="16" fmlaLink="Mär!$M$9" fmlaRange="Person!$P$6:$P$10" sel="1" val="0"/>
</file>

<file path=xl/ctrlProps/ctrlProp15.xml><?xml version="1.0" encoding="utf-8"?>
<formControlPr xmlns="http://schemas.microsoft.com/office/spreadsheetml/2009/9/main" objectType="Drop" dropLines="5" dropStyle="combo" dx="16" fmlaLink="Mär!$M$10" fmlaRange="Person!$P$6:$P$10" sel="2" val="0"/>
</file>

<file path=xl/ctrlProps/ctrlProp16.xml><?xml version="1.0" encoding="utf-8"?>
<formControlPr xmlns="http://schemas.microsoft.com/office/spreadsheetml/2009/9/main" objectType="Drop" dropLines="5" dropStyle="combo" dx="16" fmlaLink="Mär!$M$17" fmlaRange="Person!$P$6:$P$10" sel="3" val="0"/>
</file>

<file path=xl/ctrlProps/ctrlProp17.xml><?xml version="1.0" encoding="utf-8"?>
<formControlPr xmlns="http://schemas.microsoft.com/office/spreadsheetml/2009/9/main" objectType="Drop" dropLines="5" dropStyle="combo" dx="16" fmlaLink="Mär!$M$31" fmlaRange="Person!$P$6:$P$10" sel="5" val="0"/>
</file>

<file path=xl/ctrlProps/ctrlProp18.xml><?xml version="1.0" encoding="utf-8"?>
<formControlPr xmlns="http://schemas.microsoft.com/office/spreadsheetml/2009/9/main" objectType="Drop" dropLines="5" dropStyle="combo" dx="16" fmlaLink="Mär!$M$38" fmlaRange="Person!$P$6:$P$10" sel="1" val="0"/>
</file>

<file path=xl/ctrlProps/ctrlProp19.xml><?xml version="1.0" encoding="utf-8"?>
<formControlPr xmlns="http://schemas.microsoft.com/office/spreadsheetml/2009/9/main" objectType="Drop" dropLines="5" dropStyle="combo" dx="16" fmlaLink="Mär!$M$24" fmlaRange="Person!$P$6:$P$10" sel="4" val="0"/>
</file>

<file path=xl/ctrlProps/ctrlProp2.xml><?xml version="1.0" encoding="utf-8"?>
<formControlPr xmlns="http://schemas.microsoft.com/office/spreadsheetml/2009/9/main" objectType="Drop" dropLines="5" dropStyle="combo" dx="16" fmlaLink="Jan!$M$13" fmlaRange="Person!$P$6:$P$10" sel="2" val="0"/>
</file>

<file path=xl/ctrlProps/ctrlProp20.xml><?xml version="1.0" encoding="utf-8"?>
<formControlPr xmlns="http://schemas.microsoft.com/office/spreadsheetml/2009/9/main" objectType="Drop" dropLines="4" dropStyle="combo" dx="16" fmlaLink="Apr!$M$4" fmlaRange="Person!$O$7:$O$10" sel="1" val="0"/>
</file>

<file path=xl/ctrlProps/ctrlProp21.xml><?xml version="1.0" encoding="utf-8"?>
<formControlPr xmlns="http://schemas.microsoft.com/office/spreadsheetml/2009/9/main" objectType="Drop" dropLines="5" dropStyle="combo" dx="16" fmlaLink="Apr!$M$9" fmlaRange="Person!$P$6:$P$10" sel="1" val="0"/>
</file>

<file path=xl/ctrlProps/ctrlProp22.xml><?xml version="1.0" encoding="utf-8"?>
<formControlPr xmlns="http://schemas.microsoft.com/office/spreadsheetml/2009/9/main" objectType="Drop" dropLines="5" dropStyle="combo" dx="16" fmlaLink="Apr!$M$14" fmlaRange="Person!$P$6:$P$10" sel="2" val="0"/>
</file>

<file path=xl/ctrlProps/ctrlProp23.xml><?xml version="1.0" encoding="utf-8"?>
<formControlPr xmlns="http://schemas.microsoft.com/office/spreadsheetml/2009/9/main" objectType="Drop" dropLines="5" dropStyle="combo" dx="16" fmlaLink="Apr!$M$35" fmlaRange="Person!$P$6:$P$10" sel="5" val="0"/>
</file>

<file path=xl/ctrlProps/ctrlProp24.xml><?xml version="1.0" encoding="utf-8"?>
<formControlPr xmlns="http://schemas.microsoft.com/office/spreadsheetml/2009/9/main" objectType="Drop" dropLines="5" dropStyle="combo" dx="16" fmlaLink="Apr!$M$28" fmlaRange="Person!$P$6:$P$10" sel="4" val="0"/>
</file>

<file path=xl/ctrlProps/ctrlProp25.xml><?xml version="1.0" encoding="utf-8"?>
<formControlPr xmlns="http://schemas.microsoft.com/office/spreadsheetml/2009/9/main" objectType="Drop" dropLines="5" dropStyle="combo" dx="16" fmlaLink="Apr!$M$21" fmlaRange="Person!$P$6:$P$10" sel="3" val="0"/>
</file>

<file path=xl/ctrlProps/ctrlProp26.xml><?xml version="1.0" encoding="utf-8"?>
<formControlPr xmlns="http://schemas.microsoft.com/office/spreadsheetml/2009/9/main" objectType="Drop" dropLines="4" dropStyle="combo" dx="16" fmlaLink="Mai!$M$4" fmlaRange="Person!$O$7:$O$10" sel="1" val="0"/>
</file>

<file path=xl/ctrlProps/ctrlProp27.xml><?xml version="1.0" encoding="utf-8"?>
<formControlPr xmlns="http://schemas.microsoft.com/office/spreadsheetml/2009/9/main" objectType="Drop" dropLines="5" dropStyle="combo" dx="16" fmlaLink="Mai!$M$9" fmlaRange="Person!$P$6:$P$10" sel="1" val="0"/>
</file>

<file path=xl/ctrlProps/ctrlProp28.xml><?xml version="1.0" encoding="utf-8"?>
<formControlPr xmlns="http://schemas.microsoft.com/office/spreadsheetml/2009/9/main" objectType="Drop" dropLines="5" dropStyle="combo" dx="16" fmlaLink="Mai!$M$13" fmlaRange="Person!$P$6:$P$10" sel="2" val="0"/>
</file>

<file path=xl/ctrlProps/ctrlProp29.xml><?xml version="1.0" encoding="utf-8"?>
<formControlPr xmlns="http://schemas.microsoft.com/office/spreadsheetml/2009/9/main" objectType="Drop" dropLines="5" dropStyle="combo" dx="16" fmlaLink="Mai!$M$20" fmlaRange="Person!$P$6:$P$10" sel="3" val="0"/>
</file>

<file path=xl/ctrlProps/ctrlProp3.xml><?xml version="1.0" encoding="utf-8"?>
<formControlPr xmlns="http://schemas.microsoft.com/office/spreadsheetml/2009/9/main" objectType="Drop" dropLines="5" dropStyle="combo" dx="16" fmlaLink="Jan!$M$20" fmlaRange="Person!$P$6:$P$10" sel="3" val="0"/>
</file>

<file path=xl/ctrlProps/ctrlProp30.xml><?xml version="1.0" encoding="utf-8"?>
<formControlPr xmlns="http://schemas.microsoft.com/office/spreadsheetml/2009/9/main" objectType="Drop" dropLines="5" dropStyle="combo" dx="16" fmlaLink="Mai!$M$27" fmlaRange="Person!$P$6:$P$10" sel="4" val="0"/>
</file>

<file path=xl/ctrlProps/ctrlProp31.xml><?xml version="1.0" encoding="utf-8"?>
<formControlPr xmlns="http://schemas.microsoft.com/office/spreadsheetml/2009/9/main" objectType="Drop" dropLines="5" dropStyle="combo" dx="16" fmlaLink="Mai!$M$34" fmlaRange="Person!$P$6:$P$10" sel="5" val="0"/>
</file>

<file path=xl/ctrlProps/ctrlProp32.xml><?xml version="1.0" encoding="utf-8"?>
<formControlPr xmlns="http://schemas.microsoft.com/office/spreadsheetml/2009/9/main" objectType="Drop" dropLines="4" dropStyle="combo" dx="16" fmlaLink="Jun!$M$4" fmlaRange="Person!$O$7:$O$10" sel="1" val="0"/>
</file>

<file path=xl/ctrlProps/ctrlProp33.xml><?xml version="1.0" encoding="utf-8"?>
<formControlPr xmlns="http://schemas.microsoft.com/office/spreadsheetml/2009/9/main" objectType="Drop" dropLines="5" dropStyle="combo" dx="16" fmlaLink="Jun!$M$16" fmlaRange="Person!$P$6:$P$10" sel="3" val="0"/>
</file>

<file path=xl/ctrlProps/ctrlProp34.xml><?xml version="1.0" encoding="utf-8"?>
<formControlPr xmlns="http://schemas.microsoft.com/office/spreadsheetml/2009/9/main" objectType="Drop" dropLines="5" dropStyle="combo" dx="16" fmlaLink="Jun!$M$23" fmlaRange="Person!$P$6:$P$10" sel="4" val="0"/>
</file>

<file path=xl/ctrlProps/ctrlProp35.xml><?xml version="1.0" encoding="utf-8"?>
<formControlPr xmlns="http://schemas.microsoft.com/office/spreadsheetml/2009/9/main" objectType="Drop" dropLines="5" dropStyle="combo" dx="16" fmlaLink="Jun!$M$30" fmlaRange="Person!$P$6:$P$10" sel="5" val="0"/>
</file>

<file path=xl/ctrlProps/ctrlProp36.xml><?xml version="1.0" encoding="utf-8"?>
<formControlPr xmlns="http://schemas.microsoft.com/office/spreadsheetml/2009/9/main" objectType="Drop" dropLines="5" dropStyle="combo" dx="16" fmlaLink="Jun!$M$9" fmlaRange="Person!$P$6:$P$10" sel="1" val="0"/>
</file>

<file path=xl/ctrlProps/ctrlProp37.xml><?xml version="1.0" encoding="utf-8"?>
<formControlPr xmlns="http://schemas.microsoft.com/office/spreadsheetml/2009/9/main" objectType="Drop" dropLines="5" dropStyle="combo" dx="16" fmlaLink="Jun!$M$37" fmlaRange="Person!$P$6:$P$10" sel="4" val="0"/>
</file>

<file path=xl/ctrlProps/ctrlProp38.xml><?xml version="1.0" encoding="utf-8"?>
<formControlPr xmlns="http://schemas.microsoft.com/office/spreadsheetml/2009/9/main" objectType="Drop" dropLines="4" dropStyle="combo" dx="16" fmlaLink="Jul!$M$4" fmlaRange="Person!$O$7:$O$10" sel="1" val="0"/>
</file>

<file path=xl/ctrlProps/ctrlProp39.xml><?xml version="1.0" encoding="utf-8"?>
<formControlPr xmlns="http://schemas.microsoft.com/office/spreadsheetml/2009/9/main" objectType="Drop" dropLines="5" dropStyle="combo" dx="16" fmlaLink="Jul!$M$9" fmlaRange="Person!$P$6:$P$10" sel="1" val="0"/>
</file>

<file path=xl/ctrlProps/ctrlProp4.xml><?xml version="1.0" encoding="utf-8"?>
<formControlPr xmlns="http://schemas.microsoft.com/office/spreadsheetml/2009/9/main" objectType="Drop" dropLines="5" dropStyle="combo" dx="16" fmlaLink="Jan!$M$27" fmlaRange="Person!$P$6:$P$10" sel="4" val="0"/>
</file>

<file path=xl/ctrlProps/ctrlProp40.xml><?xml version="1.0" encoding="utf-8"?>
<formControlPr xmlns="http://schemas.microsoft.com/office/spreadsheetml/2009/9/main" objectType="Drop" dropLines="5" dropStyle="combo" dx="16" fmlaLink="Jul!$M$14" fmlaRange="Person!$P$6:$P$10" sel="2" val="0"/>
</file>

<file path=xl/ctrlProps/ctrlProp41.xml><?xml version="1.0" encoding="utf-8"?>
<formControlPr xmlns="http://schemas.microsoft.com/office/spreadsheetml/2009/9/main" objectType="Drop" dropLines="5" dropStyle="combo" dx="16" fmlaLink="Jul!$M$21" fmlaRange="Person!$P$6:$P$10" sel="3" val="0"/>
</file>

<file path=xl/ctrlProps/ctrlProp42.xml><?xml version="1.0" encoding="utf-8"?>
<formControlPr xmlns="http://schemas.microsoft.com/office/spreadsheetml/2009/9/main" objectType="Drop" dropLines="5" dropStyle="combo" dx="16" fmlaLink="Jul!$M$28" fmlaRange="Person!$P$6:$P$10" sel="4" val="0"/>
</file>

<file path=xl/ctrlProps/ctrlProp43.xml><?xml version="1.0" encoding="utf-8"?>
<formControlPr xmlns="http://schemas.microsoft.com/office/spreadsheetml/2009/9/main" objectType="Drop" dropLines="5" dropStyle="combo" dx="16" fmlaLink="Jul!$M$35" fmlaRange="Person!$P$6:$P$10" sel="5" val="0"/>
</file>

<file path=xl/ctrlProps/ctrlProp44.xml><?xml version="1.0" encoding="utf-8"?>
<formControlPr xmlns="http://schemas.microsoft.com/office/spreadsheetml/2009/9/main" objectType="Drop" dropLines="4" dropStyle="combo" dx="16" fmlaLink="Aug!$M$4" fmlaRange="Person!$O$7:$O$10" sel="1" val="0"/>
</file>

<file path=xl/ctrlProps/ctrlProp45.xml><?xml version="1.0" encoding="utf-8"?>
<formControlPr xmlns="http://schemas.microsoft.com/office/spreadsheetml/2009/9/main" objectType="Drop" dropLines="5" dropStyle="combo" dx="16" fmlaLink="Aug!$M$9" fmlaRange="Person!$P$6:$P$10" sel="1" val="0"/>
</file>

<file path=xl/ctrlProps/ctrlProp46.xml><?xml version="1.0" encoding="utf-8"?>
<formControlPr xmlns="http://schemas.microsoft.com/office/spreadsheetml/2009/9/main" objectType="Drop" dropLines="5" dropStyle="combo" dx="16" fmlaLink="Aug!$M$12" fmlaRange="Person!$P$6:$P$10" sel="2" val="0"/>
</file>

<file path=xl/ctrlProps/ctrlProp47.xml><?xml version="1.0" encoding="utf-8"?>
<formControlPr xmlns="http://schemas.microsoft.com/office/spreadsheetml/2009/9/main" objectType="Drop" dropLines="5" dropStyle="combo" dx="16" fmlaLink="Aug!$M$19" fmlaRange="Person!$P$6:$P$10" sel="3" val="0"/>
</file>

<file path=xl/ctrlProps/ctrlProp48.xml><?xml version="1.0" encoding="utf-8"?>
<formControlPr xmlns="http://schemas.microsoft.com/office/spreadsheetml/2009/9/main" objectType="Drop" dropLines="5" dropStyle="combo" dx="16" fmlaLink="Aug!$M$26" fmlaRange="Person!$P$6:$P$10" sel="4" val="0"/>
</file>

<file path=xl/ctrlProps/ctrlProp49.xml><?xml version="1.0" encoding="utf-8"?>
<formControlPr xmlns="http://schemas.microsoft.com/office/spreadsheetml/2009/9/main" objectType="Drop" dropLines="5" dropStyle="combo" dx="16" fmlaLink="Aug!$M$33" fmlaRange="Person!$P$6:$P$10" sel="5" val="0"/>
</file>

<file path=xl/ctrlProps/ctrlProp5.xml><?xml version="1.0" encoding="utf-8"?>
<formControlPr xmlns="http://schemas.microsoft.com/office/spreadsheetml/2009/9/main" objectType="Drop" dropLines="5" dropStyle="combo" dx="16" fmlaLink="Jan!$M$9" fmlaRange="Person!$P$6:$P$10" sel="1" val="0"/>
</file>

<file path=xl/ctrlProps/ctrlProp50.xml><?xml version="1.0" encoding="utf-8"?>
<formControlPr xmlns="http://schemas.microsoft.com/office/spreadsheetml/2009/9/main" objectType="Drop" dropLines="5" dropStyle="combo" dx="16" fmlaLink="Aug!$M$38" fmlaRange="Person!$P$6:$P$10" sel="5" val="0"/>
</file>

<file path=xl/ctrlProps/ctrlProp51.xml><?xml version="1.0" encoding="utf-8"?>
<formControlPr xmlns="http://schemas.microsoft.com/office/spreadsheetml/2009/9/main" objectType="Drop" dropLines="4" dropStyle="combo" dx="16" fmlaLink="Sep!$M$4" fmlaRange="Person!$O$7:$O$10" sel="1" val="0"/>
</file>

<file path=xl/ctrlProps/ctrlProp52.xml><?xml version="1.0" encoding="utf-8"?>
<formControlPr xmlns="http://schemas.microsoft.com/office/spreadsheetml/2009/9/main" objectType="Drop" dropLines="5" dropStyle="combo" dx="16" fmlaLink="Sep!$M$9" fmlaRange="Person!$P$6:$P$10" sel="1" val="0"/>
</file>

<file path=xl/ctrlProps/ctrlProp53.xml><?xml version="1.0" encoding="utf-8"?>
<formControlPr xmlns="http://schemas.microsoft.com/office/spreadsheetml/2009/9/main" objectType="Drop" dropLines="5" dropStyle="combo" dx="16" fmlaLink="Sep!$M$15" fmlaRange="Person!$P$6:$P$10" sel="2" val="0"/>
</file>

<file path=xl/ctrlProps/ctrlProp54.xml><?xml version="1.0" encoding="utf-8"?>
<formControlPr xmlns="http://schemas.microsoft.com/office/spreadsheetml/2009/9/main" objectType="Drop" dropLines="5" dropStyle="combo" dx="16" fmlaLink="Sep!$M$22" fmlaRange="Person!$P$6:$P$10" sel="3" val="0"/>
</file>

<file path=xl/ctrlProps/ctrlProp55.xml><?xml version="1.0" encoding="utf-8"?>
<formControlPr xmlns="http://schemas.microsoft.com/office/spreadsheetml/2009/9/main" objectType="Drop" dropLines="5" dropStyle="combo" dx="16" fmlaLink="Sep!$M$29" fmlaRange="Person!$P$6:$P$10" sel="4" val="0"/>
</file>

<file path=xl/ctrlProps/ctrlProp56.xml><?xml version="1.0" encoding="utf-8"?>
<formControlPr xmlns="http://schemas.microsoft.com/office/spreadsheetml/2009/9/main" objectType="Drop" dropLines="5" dropStyle="combo" dx="16" fmlaLink="Sep!$M$36" fmlaRange="Person!$P$6:$P$10" sel="5" val="0"/>
</file>

<file path=xl/ctrlProps/ctrlProp57.xml><?xml version="1.0" encoding="utf-8"?>
<formControlPr xmlns="http://schemas.microsoft.com/office/spreadsheetml/2009/9/main" objectType="Drop" dropLines="4" dropStyle="combo" dx="16" fmlaLink="Okt!$M$4" fmlaRange="Person!$O$7:$O$10" sel="1" val="0"/>
</file>

<file path=xl/ctrlProps/ctrlProp58.xml><?xml version="1.0" encoding="utf-8"?>
<formControlPr xmlns="http://schemas.microsoft.com/office/spreadsheetml/2009/9/main" objectType="Drop" dropLines="5" dropStyle="combo" dx="16" fmlaLink="Okt!$M$9" fmlaRange="Person!$P$6:$P$10" sel="5" val="0"/>
</file>

<file path=xl/ctrlProps/ctrlProp59.xml><?xml version="1.0" encoding="utf-8"?>
<formControlPr xmlns="http://schemas.microsoft.com/office/spreadsheetml/2009/9/main" objectType="Drop" dropLines="5" dropStyle="combo" dx="16" fmlaLink="Okt!$M$14" fmlaRange="Person!$P$6:$P$10" sel="4" val="0"/>
</file>

<file path=xl/ctrlProps/ctrlProp6.xml><?xml version="1.0" encoding="utf-8"?>
<formControlPr xmlns="http://schemas.microsoft.com/office/spreadsheetml/2009/9/main" objectType="Drop" dropLines="5" dropStyle="combo" dx="16" fmlaLink="Jan!$M$34" fmlaRange="Person!$P$6:$P$10" sel="5" val="0"/>
</file>

<file path=xl/ctrlProps/ctrlProp60.xml><?xml version="1.0" encoding="utf-8"?>
<formControlPr xmlns="http://schemas.microsoft.com/office/spreadsheetml/2009/9/main" objectType="Drop" dropLines="5" dropStyle="combo" dx="16" fmlaLink="Okt!$M$21" fmlaRange="Person!$P$6:$P$10" sel="3" val="0"/>
</file>

<file path=xl/ctrlProps/ctrlProp61.xml><?xml version="1.0" encoding="utf-8"?>
<formControlPr xmlns="http://schemas.microsoft.com/office/spreadsheetml/2009/9/main" objectType="Drop" dropLines="5" dropStyle="combo" dx="16" fmlaLink="Okt!$M$28" fmlaRange="Person!$P$6:$P$10" sel="2" val="0"/>
</file>

<file path=xl/ctrlProps/ctrlProp62.xml><?xml version="1.0" encoding="utf-8"?>
<formControlPr xmlns="http://schemas.microsoft.com/office/spreadsheetml/2009/9/main" objectType="Drop" dropLines="5" dropStyle="combo" dx="16" fmlaLink="Okt!$M$35" fmlaRange="Person!$P$6:$P$10" sel="1" val="0"/>
</file>

<file path=xl/ctrlProps/ctrlProp63.xml><?xml version="1.0" encoding="utf-8"?>
<formControlPr xmlns="http://schemas.microsoft.com/office/spreadsheetml/2009/9/main" objectType="Drop" dropLines="4" dropStyle="combo" dx="16" fmlaLink="Nov!$M$4" fmlaRange="Person!$O$7:$O$10" sel="1" val="0"/>
</file>

<file path=xl/ctrlProps/ctrlProp64.xml><?xml version="1.0" encoding="utf-8"?>
<formControlPr xmlns="http://schemas.microsoft.com/office/spreadsheetml/2009/9/main" objectType="Drop" dropLines="5" dropStyle="combo" dx="16" fmlaLink="Nov!$M$9" fmlaRange="Person!$P$6:$P$10" sel="1" val="0"/>
</file>

<file path=xl/ctrlProps/ctrlProp65.xml><?xml version="1.0" encoding="utf-8"?>
<formControlPr xmlns="http://schemas.microsoft.com/office/spreadsheetml/2009/9/main" objectType="Drop" dropLines="5" dropStyle="combo" dx="16" fmlaLink="Nov!$M$11" fmlaRange="Person!$P$6:$P$10" sel="2" val="0"/>
</file>

<file path=xl/ctrlProps/ctrlProp66.xml><?xml version="1.0" encoding="utf-8"?>
<formControlPr xmlns="http://schemas.microsoft.com/office/spreadsheetml/2009/9/main" objectType="Drop" dropLines="5" dropStyle="combo" dx="16" fmlaLink="Nov!$M$17" fmlaRange="Person!$P$6:$P$10" sel="3" val="0"/>
</file>

<file path=xl/ctrlProps/ctrlProp67.xml><?xml version="1.0" encoding="utf-8"?>
<formControlPr xmlns="http://schemas.microsoft.com/office/spreadsheetml/2009/9/main" objectType="Drop" dropLines="5" dropStyle="combo" dx="16" fmlaLink="Nov!$M$24" fmlaRange="Person!$P$6:$P$10" sel="4" val="0"/>
</file>

<file path=xl/ctrlProps/ctrlProp68.xml><?xml version="1.0" encoding="utf-8"?>
<formControlPr xmlns="http://schemas.microsoft.com/office/spreadsheetml/2009/9/main" objectType="Drop" dropLines="5" dropStyle="combo" dx="16" fmlaLink="Nov!$M$31" fmlaRange="Person!$P$6:$P$10" sel="5" val="0"/>
</file>

<file path=xl/ctrlProps/ctrlProp69.xml><?xml version="1.0" encoding="utf-8"?>
<formControlPr xmlns="http://schemas.microsoft.com/office/spreadsheetml/2009/9/main" objectType="Drop" dropLines="5" dropStyle="combo" dx="16" fmlaLink="Nov!$M$38" fmlaRange="Person!$P$6:$P$10" sel="3" val="0"/>
</file>

<file path=xl/ctrlProps/ctrlProp7.xml><?xml version="1.0" encoding="utf-8"?>
<formControlPr xmlns="http://schemas.microsoft.com/office/spreadsheetml/2009/9/main" objectType="Drop" dropLines="4" dropStyle="combo" dx="16" fmlaLink="Feb!$M$4" fmlaRange="Person!$O$7:$O$10" sel="1" val="0"/>
</file>

<file path=xl/ctrlProps/ctrlProp70.xml><?xml version="1.0" encoding="utf-8"?>
<formControlPr xmlns="http://schemas.microsoft.com/office/spreadsheetml/2009/9/main" objectType="Drop" dropLines="4" dropStyle="combo" dx="16" fmlaLink="Dez!$M$4" fmlaRange="Person!$O$7:$O$10" sel="1" val="0"/>
</file>

<file path=xl/ctrlProps/ctrlProp71.xml><?xml version="1.0" encoding="utf-8"?>
<formControlPr xmlns="http://schemas.microsoft.com/office/spreadsheetml/2009/9/main" objectType="Drop" dropLines="4" dropStyle="combo" dx="16" fmlaLink="Dez!$M$9" fmlaRange="Person!$P$6:$P$9" sel="1" val="0"/>
</file>

<file path=xl/ctrlProps/ctrlProp72.xml><?xml version="1.0" encoding="utf-8"?>
<formControlPr xmlns="http://schemas.microsoft.com/office/spreadsheetml/2009/9/main" objectType="Drop" dropLines="4" dropStyle="combo" dx="16" fmlaLink="Dez!$M$15" fmlaRange="Person!$P$6:$P$9" sel="2" val="0"/>
</file>

<file path=xl/ctrlProps/ctrlProp73.xml><?xml version="1.0" encoding="utf-8"?>
<formControlPr xmlns="http://schemas.microsoft.com/office/spreadsheetml/2009/9/main" objectType="Drop" dropLines="5" dropStyle="combo" dx="16" fmlaLink="Dez!$M$22" fmlaRange="Person!$P$6:$P$10" sel="3" val="0"/>
</file>

<file path=xl/ctrlProps/ctrlProp74.xml><?xml version="1.0" encoding="utf-8"?>
<formControlPr xmlns="http://schemas.microsoft.com/office/spreadsheetml/2009/9/main" objectType="Drop" dropLines="5" dropStyle="combo" dx="16" fmlaLink="Dez!$M$29" fmlaRange="Person!$P$6:$P$10" sel="4" val="0"/>
</file>

<file path=xl/ctrlProps/ctrlProp75.xml><?xml version="1.0" encoding="utf-8"?>
<formControlPr xmlns="http://schemas.microsoft.com/office/spreadsheetml/2009/9/main" objectType="Drop" dropLines="5" dropStyle="combo" dx="16" fmlaLink="Dez!$M$15" fmlaRange="Person!$P$6:$P$10" sel="2" val="0"/>
</file>

<file path=xl/ctrlProps/ctrlProp76.xml><?xml version="1.0" encoding="utf-8"?>
<formControlPr xmlns="http://schemas.microsoft.com/office/spreadsheetml/2009/9/main" objectType="Drop" dropLines="5" dropStyle="combo" dx="16" fmlaLink="Dez!$M$36" fmlaRange="Person!$P$6:$P$10" sel="5" val="0"/>
</file>

<file path=xl/ctrlProps/ctrlProp77.xml><?xml version="1.0" encoding="utf-8"?>
<formControlPr xmlns="http://schemas.microsoft.com/office/spreadsheetml/2009/9/main" objectType="Drop" dropLines="5" dropStyle="combo" dx="16" fmlaLink="Dez!$M$9" fmlaRange="Person!$P$6:$P$10" sel="1" val="0"/>
</file>

<file path=xl/ctrlProps/ctrlProp8.xml><?xml version="1.0" encoding="utf-8"?>
<formControlPr xmlns="http://schemas.microsoft.com/office/spreadsheetml/2009/9/main" objectType="Drop" dropLines="5" dropStyle="combo" dx="16" fmlaLink="Feb!$M$17" fmlaRange="Person!$P$6:$P$10" sel="3" val="0"/>
</file>

<file path=xl/ctrlProps/ctrlProp9.xml><?xml version="1.0" encoding="utf-8"?>
<formControlPr xmlns="http://schemas.microsoft.com/office/spreadsheetml/2009/9/main" objectType="Drop" dropLines="5" dropStyle="combo" dx="16" fmlaLink="Feb!$M$24" fmlaRange="Person!$P$6:$P$10" sel="4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3</xdr:row>
          <xdr:rowOff>28575</xdr:rowOff>
        </xdr:from>
        <xdr:to>
          <xdr:col>14</xdr:col>
          <xdr:colOff>57150</xdr:colOff>
          <xdr:row>4</xdr:row>
          <xdr:rowOff>152400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304800</xdr:rowOff>
        </xdr:from>
        <xdr:to>
          <xdr:col>14</xdr:col>
          <xdr:colOff>0</xdr:colOff>
          <xdr:row>13</xdr:row>
          <xdr:rowOff>38100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19</xdr:row>
          <xdr:rowOff>9525</xdr:rowOff>
        </xdr:from>
        <xdr:to>
          <xdr:col>13</xdr:col>
          <xdr:colOff>609600</xdr:colOff>
          <xdr:row>20</xdr:row>
          <xdr:rowOff>66675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19050</xdr:rowOff>
        </xdr:from>
        <xdr:to>
          <xdr:col>14</xdr:col>
          <xdr:colOff>0</xdr:colOff>
          <xdr:row>27</xdr:row>
          <xdr:rowOff>57150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</xdr:row>
          <xdr:rowOff>9525</xdr:rowOff>
        </xdr:from>
        <xdr:to>
          <xdr:col>13</xdr:col>
          <xdr:colOff>609600</xdr:colOff>
          <xdr:row>9</xdr:row>
          <xdr:rowOff>57150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28575</xdr:rowOff>
        </xdr:from>
        <xdr:to>
          <xdr:col>14</xdr:col>
          <xdr:colOff>9525</xdr:colOff>
          <xdr:row>33</xdr:row>
          <xdr:rowOff>276225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2</xdr:row>
          <xdr:rowOff>238125</xdr:rowOff>
        </xdr:from>
        <xdr:to>
          <xdr:col>13</xdr:col>
          <xdr:colOff>419100</xdr:colOff>
          <xdr:row>4</xdr:row>
          <xdr:rowOff>104775</xdr:rowOff>
        </xdr:to>
        <xdr:sp macro="" textlink="">
          <xdr:nvSpPr>
            <xdr:cNvPr id="12290" name="Drop Dow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B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</xdr:row>
          <xdr:rowOff>295275</xdr:rowOff>
        </xdr:from>
        <xdr:to>
          <xdr:col>13</xdr:col>
          <xdr:colOff>609600</xdr:colOff>
          <xdr:row>9</xdr:row>
          <xdr:rowOff>38100</xdr:rowOff>
        </xdr:to>
        <xdr:sp macro="" textlink="">
          <xdr:nvSpPr>
            <xdr:cNvPr id="12292" name="Drop Dow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B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13</xdr:row>
          <xdr:rowOff>0</xdr:rowOff>
        </xdr:from>
        <xdr:to>
          <xdr:col>13</xdr:col>
          <xdr:colOff>609600</xdr:colOff>
          <xdr:row>14</xdr:row>
          <xdr:rowOff>38100</xdr:rowOff>
        </xdr:to>
        <xdr:sp macro="" textlink="">
          <xdr:nvSpPr>
            <xdr:cNvPr id="12293" name="Drop Dow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B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19050</xdr:rowOff>
        </xdr:from>
        <xdr:to>
          <xdr:col>13</xdr:col>
          <xdr:colOff>628650</xdr:colOff>
          <xdr:row>21</xdr:row>
          <xdr:rowOff>66675</xdr:rowOff>
        </xdr:to>
        <xdr:sp macro="" textlink="">
          <xdr:nvSpPr>
            <xdr:cNvPr id="12294" name="Drop Down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B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27</xdr:row>
          <xdr:rowOff>28575</xdr:rowOff>
        </xdr:from>
        <xdr:to>
          <xdr:col>13</xdr:col>
          <xdr:colOff>628650</xdr:colOff>
          <xdr:row>28</xdr:row>
          <xdr:rowOff>66675</xdr:rowOff>
        </xdr:to>
        <xdr:sp macro="" textlink="">
          <xdr:nvSpPr>
            <xdr:cNvPr id="12295" name="Drop Down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B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34</xdr:row>
          <xdr:rowOff>9525</xdr:rowOff>
        </xdr:from>
        <xdr:to>
          <xdr:col>13</xdr:col>
          <xdr:colOff>609600</xdr:colOff>
          <xdr:row>35</xdr:row>
          <xdr:rowOff>0</xdr:rowOff>
        </xdr:to>
        <xdr:sp macro="" textlink="">
          <xdr:nvSpPr>
            <xdr:cNvPr id="12296" name="Drop Down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B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2</xdr:row>
          <xdr:rowOff>238125</xdr:rowOff>
        </xdr:from>
        <xdr:to>
          <xdr:col>13</xdr:col>
          <xdr:colOff>371475</xdr:colOff>
          <xdr:row>4</xdr:row>
          <xdr:rowOff>104775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C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</xdr:row>
          <xdr:rowOff>19050</xdr:rowOff>
        </xdr:from>
        <xdr:to>
          <xdr:col>13</xdr:col>
          <xdr:colOff>609600</xdr:colOff>
          <xdr:row>9</xdr:row>
          <xdr:rowOff>66675</xdr:rowOff>
        </xdr:to>
        <xdr:sp macro="" textlink="">
          <xdr:nvSpPr>
            <xdr:cNvPr id="13316" name="Drop Dow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C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</xdr:row>
          <xdr:rowOff>19050</xdr:rowOff>
        </xdr:from>
        <xdr:to>
          <xdr:col>13</xdr:col>
          <xdr:colOff>609600</xdr:colOff>
          <xdr:row>11</xdr:row>
          <xdr:rowOff>66675</xdr:rowOff>
        </xdr:to>
        <xdr:sp macro="" textlink="">
          <xdr:nvSpPr>
            <xdr:cNvPr id="13317" name="Drop Dow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C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16</xdr:row>
          <xdr:rowOff>9525</xdr:rowOff>
        </xdr:from>
        <xdr:to>
          <xdr:col>14</xdr:col>
          <xdr:colOff>0</xdr:colOff>
          <xdr:row>17</xdr:row>
          <xdr:rowOff>57150</xdr:rowOff>
        </xdr:to>
        <xdr:sp macro="" textlink="">
          <xdr:nvSpPr>
            <xdr:cNvPr id="13318" name="Drop Dow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C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23</xdr:row>
          <xdr:rowOff>0</xdr:rowOff>
        </xdr:from>
        <xdr:to>
          <xdr:col>14</xdr:col>
          <xdr:colOff>0</xdr:colOff>
          <xdr:row>24</xdr:row>
          <xdr:rowOff>38100</xdr:rowOff>
        </xdr:to>
        <xdr:sp macro="" textlink="">
          <xdr:nvSpPr>
            <xdr:cNvPr id="13319" name="Drop Down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C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29</xdr:row>
          <xdr:rowOff>295275</xdr:rowOff>
        </xdr:from>
        <xdr:to>
          <xdr:col>13</xdr:col>
          <xdr:colOff>609600</xdr:colOff>
          <xdr:row>31</xdr:row>
          <xdr:rowOff>38100</xdr:rowOff>
        </xdr:to>
        <xdr:sp macro="" textlink="">
          <xdr:nvSpPr>
            <xdr:cNvPr id="13320" name="Drop Down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C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37</xdr:row>
          <xdr:rowOff>9525</xdr:rowOff>
        </xdr:from>
        <xdr:to>
          <xdr:col>13</xdr:col>
          <xdr:colOff>609600</xdr:colOff>
          <xdr:row>38</xdr:row>
          <xdr:rowOff>0</xdr:rowOff>
        </xdr:to>
        <xdr:sp macro="" textlink="">
          <xdr:nvSpPr>
            <xdr:cNvPr id="13449" name="Drop Down 137" hidden="1">
              <a:extLst>
                <a:ext uri="{63B3BB69-23CF-44E3-9099-C40C66FF867C}">
                  <a14:compatExt spid="_x0000_s13449"/>
                </a:ext>
                <a:ext uri="{FF2B5EF4-FFF2-40B4-BE49-F238E27FC236}">
                  <a16:creationId xmlns:a16="http://schemas.microsoft.com/office/drawing/2014/main" id="{00000000-0008-0000-0C00-00008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</xdr:row>
          <xdr:rowOff>19050</xdr:rowOff>
        </xdr:from>
        <xdr:to>
          <xdr:col>13</xdr:col>
          <xdr:colOff>419100</xdr:colOff>
          <xdr:row>4</xdr:row>
          <xdr:rowOff>152400</xdr:rowOff>
        </xdr:to>
        <xdr:sp macro="" textlink="">
          <xdr:nvSpPr>
            <xdr:cNvPr id="14338" name="Drop Dow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D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</xdr:row>
          <xdr:rowOff>0</xdr:rowOff>
        </xdr:from>
        <xdr:to>
          <xdr:col>13</xdr:col>
          <xdr:colOff>609600</xdr:colOff>
          <xdr:row>15</xdr:row>
          <xdr:rowOff>38100</xdr:rowOff>
        </xdr:to>
        <xdr:sp macro="" textlink="">
          <xdr:nvSpPr>
            <xdr:cNvPr id="14339" name="Drop Dow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D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14</xdr:row>
          <xdr:rowOff>0</xdr:rowOff>
        </xdr:from>
        <xdr:to>
          <xdr:col>13</xdr:col>
          <xdr:colOff>600075</xdr:colOff>
          <xdr:row>15</xdr:row>
          <xdr:rowOff>38100</xdr:rowOff>
        </xdr:to>
        <xdr:sp macro="" textlink="">
          <xdr:nvSpPr>
            <xdr:cNvPr id="14340" name="Drop Dow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D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21</xdr:row>
          <xdr:rowOff>28575</xdr:rowOff>
        </xdr:from>
        <xdr:to>
          <xdr:col>13</xdr:col>
          <xdr:colOff>600075</xdr:colOff>
          <xdr:row>22</xdr:row>
          <xdr:rowOff>66675</xdr:rowOff>
        </xdr:to>
        <xdr:sp macro="" textlink="">
          <xdr:nvSpPr>
            <xdr:cNvPr id="14341" name="Drop Down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D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28</xdr:row>
          <xdr:rowOff>9525</xdr:rowOff>
        </xdr:from>
        <xdr:to>
          <xdr:col>14</xdr:col>
          <xdr:colOff>0</xdr:colOff>
          <xdr:row>29</xdr:row>
          <xdr:rowOff>66675</xdr:rowOff>
        </xdr:to>
        <xdr:sp macro="" textlink="">
          <xdr:nvSpPr>
            <xdr:cNvPr id="14342" name="Drop Down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D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</xdr:row>
          <xdr:rowOff>0</xdr:rowOff>
        </xdr:from>
        <xdr:to>
          <xdr:col>13</xdr:col>
          <xdr:colOff>609600</xdr:colOff>
          <xdr:row>15</xdr:row>
          <xdr:rowOff>38100</xdr:rowOff>
        </xdr:to>
        <xdr:sp macro="" textlink="">
          <xdr:nvSpPr>
            <xdr:cNvPr id="14344" name="Drop Down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D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809625</xdr:colOff>
          <xdr:row>8</xdr:row>
          <xdr:rowOff>0</xdr:rowOff>
        </xdr:from>
        <xdr:to>
          <xdr:col>13</xdr:col>
          <xdr:colOff>609600</xdr:colOff>
          <xdr:row>9</xdr:row>
          <xdr:rowOff>38100</xdr:rowOff>
        </xdr:to>
        <xdr:sp macro="" textlink="">
          <xdr:nvSpPr>
            <xdr:cNvPr id="14346" name="Drop Down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D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35</xdr:row>
          <xdr:rowOff>9525</xdr:rowOff>
        </xdr:from>
        <xdr:to>
          <xdr:col>14</xdr:col>
          <xdr:colOff>0</xdr:colOff>
          <xdr:row>36</xdr:row>
          <xdr:rowOff>66675</xdr:rowOff>
        </xdr:to>
        <xdr:sp macro="" textlink="">
          <xdr:nvSpPr>
            <xdr:cNvPr id="14349" name="Drop Down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D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2</xdr:row>
          <xdr:rowOff>209550</xdr:rowOff>
        </xdr:from>
        <xdr:to>
          <xdr:col>14</xdr:col>
          <xdr:colOff>104775</xdr:colOff>
          <xdr:row>4</xdr:row>
          <xdr:rowOff>104775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</xdr:row>
          <xdr:rowOff>0</xdr:rowOff>
        </xdr:from>
        <xdr:to>
          <xdr:col>14</xdr:col>
          <xdr:colOff>0</xdr:colOff>
          <xdr:row>9</xdr:row>
          <xdr:rowOff>38100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</xdr:row>
          <xdr:rowOff>66675</xdr:rowOff>
        </xdr:from>
        <xdr:to>
          <xdr:col>13</xdr:col>
          <xdr:colOff>619125</xdr:colOff>
          <xdr:row>10</xdr:row>
          <xdr:rowOff>104775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285750</xdr:rowOff>
        </xdr:from>
        <xdr:to>
          <xdr:col>14</xdr:col>
          <xdr:colOff>0</xdr:colOff>
          <xdr:row>17</xdr:row>
          <xdr:rowOff>38100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23</xdr:row>
          <xdr:rowOff>9525</xdr:rowOff>
        </xdr:from>
        <xdr:to>
          <xdr:col>14</xdr:col>
          <xdr:colOff>38100</xdr:colOff>
          <xdr:row>24</xdr:row>
          <xdr:rowOff>57150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30</xdr:row>
          <xdr:rowOff>9525</xdr:rowOff>
        </xdr:from>
        <xdr:to>
          <xdr:col>13</xdr:col>
          <xdr:colOff>609600</xdr:colOff>
          <xdr:row>31</xdr:row>
          <xdr:rowOff>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552450</xdr:colOff>
          <xdr:row>3</xdr:row>
          <xdr:rowOff>28575</xdr:rowOff>
        </xdr:from>
        <xdr:to>
          <xdr:col>14</xdr:col>
          <xdr:colOff>0</xdr:colOff>
          <xdr:row>4</xdr:row>
          <xdr:rowOff>152400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</xdr:row>
          <xdr:rowOff>266700</xdr:rowOff>
        </xdr:from>
        <xdr:to>
          <xdr:col>13</xdr:col>
          <xdr:colOff>609600</xdr:colOff>
          <xdr:row>9</xdr:row>
          <xdr:rowOff>0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9525</xdr:rowOff>
        </xdr:from>
        <xdr:to>
          <xdr:col>13</xdr:col>
          <xdr:colOff>609600</xdr:colOff>
          <xdr:row>10</xdr:row>
          <xdr:rowOff>66675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</xdr:row>
          <xdr:rowOff>9525</xdr:rowOff>
        </xdr:from>
        <xdr:to>
          <xdr:col>14</xdr:col>
          <xdr:colOff>0</xdr:colOff>
          <xdr:row>17</xdr:row>
          <xdr:rowOff>66675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22</xdr:row>
          <xdr:rowOff>295275</xdr:rowOff>
        </xdr:from>
        <xdr:to>
          <xdr:col>14</xdr:col>
          <xdr:colOff>9525</xdr:colOff>
          <xdr:row>24</xdr:row>
          <xdr:rowOff>38100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30</xdr:row>
          <xdr:rowOff>9525</xdr:rowOff>
        </xdr:from>
        <xdr:to>
          <xdr:col>14</xdr:col>
          <xdr:colOff>0</xdr:colOff>
          <xdr:row>31</xdr:row>
          <xdr:rowOff>57150</xdr:rowOff>
        </xdr:to>
        <xdr:sp macro="" textlink="">
          <xdr:nvSpPr>
            <xdr:cNvPr id="5130" name="Drop Dow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37</xdr:row>
          <xdr:rowOff>19050</xdr:rowOff>
        </xdr:from>
        <xdr:to>
          <xdr:col>14</xdr:col>
          <xdr:colOff>0</xdr:colOff>
          <xdr:row>38</xdr:row>
          <xdr:rowOff>57150</xdr:rowOff>
        </xdr:to>
        <xdr:sp macro="" textlink="">
          <xdr:nvSpPr>
            <xdr:cNvPr id="5160" name="Drop Dow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</xdr:row>
          <xdr:rowOff>228600</xdr:rowOff>
        </xdr:from>
        <xdr:to>
          <xdr:col>13</xdr:col>
          <xdr:colOff>419100</xdr:colOff>
          <xdr:row>4</xdr:row>
          <xdr:rowOff>104775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</xdr:row>
          <xdr:rowOff>9525</xdr:rowOff>
        </xdr:from>
        <xdr:to>
          <xdr:col>13</xdr:col>
          <xdr:colOff>609600</xdr:colOff>
          <xdr:row>9</xdr:row>
          <xdr:rowOff>57150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28575</xdr:rowOff>
        </xdr:from>
        <xdr:to>
          <xdr:col>13</xdr:col>
          <xdr:colOff>609600</xdr:colOff>
          <xdr:row>14</xdr:row>
          <xdr:rowOff>66675</xdr:rowOff>
        </xdr:to>
        <xdr:sp macro="" textlink="">
          <xdr:nvSpPr>
            <xdr:cNvPr id="6149" name="Drop Dow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34</xdr:row>
          <xdr:rowOff>28575</xdr:rowOff>
        </xdr:from>
        <xdr:to>
          <xdr:col>14</xdr:col>
          <xdr:colOff>0</xdr:colOff>
          <xdr:row>35</xdr:row>
          <xdr:rowOff>28575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295275</xdr:rowOff>
        </xdr:from>
        <xdr:to>
          <xdr:col>13</xdr:col>
          <xdr:colOff>609600</xdr:colOff>
          <xdr:row>28</xdr:row>
          <xdr:rowOff>38100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19</xdr:row>
          <xdr:rowOff>285750</xdr:rowOff>
        </xdr:from>
        <xdr:to>
          <xdr:col>13</xdr:col>
          <xdr:colOff>609600</xdr:colOff>
          <xdr:row>21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3</xdr:row>
          <xdr:rowOff>9525</xdr:rowOff>
        </xdr:from>
        <xdr:to>
          <xdr:col>13</xdr:col>
          <xdr:colOff>419100</xdr:colOff>
          <xdr:row>4</xdr:row>
          <xdr:rowOff>104775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</xdr:row>
          <xdr:rowOff>47625</xdr:rowOff>
        </xdr:from>
        <xdr:to>
          <xdr:col>13</xdr:col>
          <xdr:colOff>609600</xdr:colOff>
          <xdr:row>8</xdr:row>
          <xdr:rowOff>390525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9525</xdr:rowOff>
        </xdr:from>
        <xdr:to>
          <xdr:col>13</xdr:col>
          <xdr:colOff>609600</xdr:colOff>
          <xdr:row>13</xdr:row>
          <xdr:rowOff>66675</xdr:rowOff>
        </xdr:to>
        <xdr:sp macro="" textlink="">
          <xdr:nvSpPr>
            <xdr:cNvPr id="7173" name="Drop Dow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19050</xdr:rowOff>
        </xdr:from>
        <xdr:to>
          <xdr:col>14</xdr:col>
          <xdr:colOff>0</xdr:colOff>
          <xdr:row>20</xdr:row>
          <xdr:rowOff>66675</xdr:rowOff>
        </xdr:to>
        <xdr:sp macro="" textlink="">
          <xdr:nvSpPr>
            <xdr:cNvPr id="7174" name="Drop Dow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28575</xdr:rowOff>
        </xdr:from>
        <xdr:to>
          <xdr:col>13</xdr:col>
          <xdr:colOff>609600</xdr:colOff>
          <xdr:row>27</xdr:row>
          <xdr:rowOff>66675</xdr:rowOff>
        </xdr:to>
        <xdr:sp macro="" textlink="">
          <xdr:nvSpPr>
            <xdr:cNvPr id="7175" name="Drop Dow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19050</xdr:rowOff>
        </xdr:from>
        <xdr:to>
          <xdr:col>13</xdr:col>
          <xdr:colOff>609600</xdr:colOff>
          <xdr:row>33</xdr:row>
          <xdr:rowOff>276225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2</xdr:row>
          <xdr:rowOff>228600</xdr:rowOff>
        </xdr:from>
        <xdr:to>
          <xdr:col>13</xdr:col>
          <xdr:colOff>390525</xdr:colOff>
          <xdr:row>4</xdr:row>
          <xdr:rowOff>104775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19050</xdr:rowOff>
        </xdr:from>
        <xdr:to>
          <xdr:col>13</xdr:col>
          <xdr:colOff>628650</xdr:colOff>
          <xdr:row>16</xdr:row>
          <xdr:rowOff>66675</xdr:rowOff>
        </xdr:to>
        <xdr:sp macro="" textlink="">
          <xdr:nvSpPr>
            <xdr:cNvPr id="8198" name="Drop Dow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22</xdr:row>
          <xdr:rowOff>0</xdr:rowOff>
        </xdr:from>
        <xdr:to>
          <xdr:col>13</xdr:col>
          <xdr:colOff>638175</xdr:colOff>
          <xdr:row>23</xdr:row>
          <xdr:rowOff>38100</xdr:rowOff>
        </xdr:to>
        <xdr:sp macro="" textlink="">
          <xdr:nvSpPr>
            <xdr:cNvPr id="8199" name="Drop Dow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7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29</xdr:row>
          <xdr:rowOff>0</xdr:rowOff>
        </xdr:from>
        <xdr:to>
          <xdr:col>13</xdr:col>
          <xdr:colOff>628650</xdr:colOff>
          <xdr:row>30</xdr:row>
          <xdr:rowOff>38100</xdr:rowOff>
        </xdr:to>
        <xdr:sp macro="" textlink="">
          <xdr:nvSpPr>
            <xdr:cNvPr id="8201" name="Drop Down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7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</xdr:row>
          <xdr:rowOff>285750</xdr:rowOff>
        </xdr:from>
        <xdr:to>
          <xdr:col>13</xdr:col>
          <xdr:colOff>600075</xdr:colOff>
          <xdr:row>9</xdr:row>
          <xdr:rowOff>28575</xdr:rowOff>
        </xdr:to>
        <xdr:sp macro="" textlink="">
          <xdr:nvSpPr>
            <xdr:cNvPr id="8202" name="Drop Down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7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35</xdr:row>
          <xdr:rowOff>266700</xdr:rowOff>
        </xdr:from>
        <xdr:to>
          <xdr:col>13</xdr:col>
          <xdr:colOff>600075</xdr:colOff>
          <xdr:row>37</xdr:row>
          <xdr:rowOff>0</xdr:rowOff>
        </xdr:to>
        <xdr:sp macro="" textlink="">
          <xdr:nvSpPr>
            <xdr:cNvPr id="8240" name="Drop Down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7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3</xdr:row>
          <xdr:rowOff>9525</xdr:rowOff>
        </xdr:from>
        <xdr:to>
          <xdr:col>13</xdr:col>
          <xdr:colOff>419100</xdr:colOff>
          <xdr:row>4</xdr:row>
          <xdr:rowOff>104775</xdr:rowOff>
        </xdr:to>
        <xdr:sp macro="" textlink="">
          <xdr:nvSpPr>
            <xdr:cNvPr id="9218" name="Drop Dow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8</xdr:row>
          <xdr:rowOff>0</xdr:rowOff>
        </xdr:from>
        <xdr:to>
          <xdr:col>14</xdr:col>
          <xdr:colOff>0</xdr:colOff>
          <xdr:row>9</xdr:row>
          <xdr:rowOff>38100</xdr:rowOff>
        </xdr:to>
        <xdr:sp macro="" textlink="">
          <xdr:nvSpPr>
            <xdr:cNvPr id="9219" name="Drop Dow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13</xdr:row>
          <xdr:rowOff>0</xdr:rowOff>
        </xdr:from>
        <xdr:to>
          <xdr:col>14</xdr:col>
          <xdr:colOff>0</xdr:colOff>
          <xdr:row>14</xdr:row>
          <xdr:rowOff>38100</xdr:rowOff>
        </xdr:to>
        <xdr:sp macro="" textlink="">
          <xdr:nvSpPr>
            <xdr:cNvPr id="9221" name="Drop Dow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8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28575</xdr:rowOff>
        </xdr:from>
        <xdr:to>
          <xdr:col>14</xdr:col>
          <xdr:colOff>0</xdr:colOff>
          <xdr:row>21</xdr:row>
          <xdr:rowOff>66675</xdr:rowOff>
        </xdr:to>
        <xdr:sp macro="" textlink="">
          <xdr:nvSpPr>
            <xdr:cNvPr id="9222" name="Drop Dow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8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285750</xdr:rowOff>
        </xdr:from>
        <xdr:to>
          <xdr:col>13</xdr:col>
          <xdr:colOff>609600</xdr:colOff>
          <xdr:row>28</xdr:row>
          <xdr:rowOff>38100</xdr:rowOff>
        </xdr:to>
        <xdr:sp macro="" textlink="">
          <xdr:nvSpPr>
            <xdr:cNvPr id="9223" name="Drop Dow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8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285750</xdr:rowOff>
        </xdr:from>
        <xdr:to>
          <xdr:col>13</xdr:col>
          <xdr:colOff>609600</xdr:colOff>
          <xdr:row>35</xdr:row>
          <xdr:rowOff>38100</xdr:rowOff>
        </xdr:to>
        <xdr:sp macro="" textlink="">
          <xdr:nvSpPr>
            <xdr:cNvPr id="9224" name="Drop Dow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8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2</xdr:row>
          <xdr:rowOff>238125</xdr:rowOff>
        </xdr:from>
        <xdr:to>
          <xdr:col>13</xdr:col>
          <xdr:colOff>390525</xdr:colOff>
          <xdr:row>4</xdr:row>
          <xdr:rowOff>104775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</xdr:row>
          <xdr:rowOff>9525</xdr:rowOff>
        </xdr:from>
        <xdr:to>
          <xdr:col>14</xdr:col>
          <xdr:colOff>0</xdr:colOff>
          <xdr:row>9</xdr:row>
          <xdr:rowOff>57150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9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0</xdr:rowOff>
        </xdr:from>
        <xdr:to>
          <xdr:col>14</xdr:col>
          <xdr:colOff>0</xdr:colOff>
          <xdr:row>12</xdr:row>
          <xdr:rowOff>38100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9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</xdr:row>
          <xdr:rowOff>19050</xdr:rowOff>
        </xdr:from>
        <xdr:to>
          <xdr:col>13</xdr:col>
          <xdr:colOff>609600</xdr:colOff>
          <xdr:row>19</xdr:row>
          <xdr:rowOff>66675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9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</xdr:row>
          <xdr:rowOff>0</xdr:rowOff>
        </xdr:from>
        <xdr:to>
          <xdr:col>13</xdr:col>
          <xdr:colOff>609600</xdr:colOff>
          <xdr:row>26</xdr:row>
          <xdr:rowOff>38100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9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32</xdr:row>
          <xdr:rowOff>19050</xdr:rowOff>
        </xdr:from>
        <xdr:to>
          <xdr:col>13</xdr:col>
          <xdr:colOff>581025</xdr:colOff>
          <xdr:row>32</xdr:row>
          <xdr:rowOff>285750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9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37</xdr:row>
          <xdr:rowOff>9525</xdr:rowOff>
        </xdr:from>
        <xdr:to>
          <xdr:col>13</xdr:col>
          <xdr:colOff>581025</xdr:colOff>
          <xdr:row>37</xdr:row>
          <xdr:rowOff>276225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9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2</xdr:row>
          <xdr:rowOff>228600</xdr:rowOff>
        </xdr:from>
        <xdr:to>
          <xdr:col>12</xdr:col>
          <xdr:colOff>1009650</xdr:colOff>
          <xdr:row>4</xdr:row>
          <xdr:rowOff>104775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A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</xdr:row>
          <xdr:rowOff>19050</xdr:rowOff>
        </xdr:from>
        <xdr:to>
          <xdr:col>13</xdr:col>
          <xdr:colOff>200025</xdr:colOff>
          <xdr:row>9</xdr:row>
          <xdr:rowOff>57150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A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</xdr:row>
          <xdr:rowOff>9525</xdr:rowOff>
        </xdr:from>
        <xdr:to>
          <xdr:col>13</xdr:col>
          <xdr:colOff>190500</xdr:colOff>
          <xdr:row>15</xdr:row>
          <xdr:rowOff>66675</xdr:rowOff>
        </xdr:to>
        <xdr:sp macro="" textlink="">
          <xdr:nvSpPr>
            <xdr:cNvPr id="11269" name="Drop Dow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A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21</xdr:row>
          <xdr:rowOff>9525</xdr:rowOff>
        </xdr:from>
        <xdr:to>
          <xdr:col>13</xdr:col>
          <xdr:colOff>200025</xdr:colOff>
          <xdr:row>22</xdr:row>
          <xdr:rowOff>66675</xdr:rowOff>
        </xdr:to>
        <xdr:sp macro="" textlink="">
          <xdr:nvSpPr>
            <xdr:cNvPr id="11270" name="Drop Dow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A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</xdr:row>
          <xdr:rowOff>9525</xdr:rowOff>
        </xdr:from>
        <xdr:to>
          <xdr:col>13</xdr:col>
          <xdr:colOff>200025</xdr:colOff>
          <xdr:row>29</xdr:row>
          <xdr:rowOff>66675</xdr:rowOff>
        </xdr:to>
        <xdr:sp macro="" textlink="">
          <xdr:nvSpPr>
            <xdr:cNvPr id="11272" name="Drop Dow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A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762000</xdr:colOff>
          <xdr:row>34</xdr:row>
          <xdr:rowOff>276225</xdr:rowOff>
        </xdr:from>
        <xdr:to>
          <xdr:col>13</xdr:col>
          <xdr:colOff>152400</xdr:colOff>
          <xdr:row>36</xdr:row>
          <xdr:rowOff>38100</xdr:rowOff>
        </xdr:to>
        <xdr:sp macro="" textlink="">
          <xdr:nvSpPr>
            <xdr:cNvPr id="11273" name="Drop Down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A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jdzik, Thanusha" id="{6AC32D3C-64B2-4D75-ADAD-4B7E39458D3D}" userId="S::Thanusha.Pajdzik@ede-international.com::4e58ade6-e5f8-49be-b3a9-a968569e5d1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4-11-25T13:16:17.09" personId="{6AC32D3C-64B2-4D75-ADAD-4B7E39458D3D}" id="{7DD6B4B7-E79F-40F3-9EB6-F46E14398292}">
    <text>Tag der Arbeit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9" dT="2024-11-25T13:23:12.80" personId="{6AC32D3C-64B2-4D75-ADAD-4B7E39458D3D}" id="{69C06114-084E-4672-86AD-519F10CEE83C}">
    <text>Allerheiligen</text>
  </threadedComment>
  <threadedComment ref="A10" dT="2024-11-25T13:23:12.80" personId="{6AC32D3C-64B2-4D75-ADAD-4B7E39458D3D}" id="{A2BC80DC-5A49-4803-A76D-870BFE625720}">
    <text>Allerheiligen</text>
  </threadedComment>
  <threadedComment ref="A11" dT="2024-11-25T13:23:12.80" personId="{6AC32D3C-64B2-4D75-ADAD-4B7E39458D3D}" id="{47ED1E44-2786-4184-A1D1-7E6E59BB2E39}">
    <text>Allerheiligen</text>
  </threadedComment>
  <threadedComment ref="A12" dT="2024-11-25T13:23:12.80" personId="{6AC32D3C-64B2-4D75-ADAD-4B7E39458D3D}" id="{22189F39-F04A-4AA3-B108-0F4488B19252}">
    <text>Allerheiligen</text>
  </threadedComment>
  <threadedComment ref="A13" dT="2024-11-25T13:23:12.80" personId="{6AC32D3C-64B2-4D75-ADAD-4B7E39458D3D}" id="{CB11BA18-1EF8-4D3D-A3B4-BF215FBA7B10}">
    <text>Allerheiligen</text>
  </threadedComment>
  <threadedComment ref="A14" dT="2024-11-25T13:23:12.80" personId="{6AC32D3C-64B2-4D75-ADAD-4B7E39458D3D}" id="{74BE20FD-9074-47A3-94C9-EC239A06D9B7}">
    <text>Allerheiligen</text>
  </threadedComment>
  <threadedComment ref="A15" dT="2024-11-25T13:23:12.80" personId="{6AC32D3C-64B2-4D75-ADAD-4B7E39458D3D}" id="{1D510E14-4231-45C9-BB2E-E72FA441A564}">
    <text>Allerheiligen</text>
  </threadedComment>
  <threadedComment ref="A16" dT="2024-11-25T13:23:12.80" personId="{6AC32D3C-64B2-4D75-ADAD-4B7E39458D3D}" id="{BCB40646-9252-4FB3-AAF8-9F5B3A2305D0}">
    <text>Allerheiligen</text>
  </threadedComment>
  <threadedComment ref="A17" dT="2024-11-25T13:23:12.80" personId="{6AC32D3C-64B2-4D75-ADAD-4B7E39458D3D}" id="{8E263E96-1C7B-4B95-A5D6-4833D6200C01}">
    <text>Allerheiligen</text>
  </threadedComment>
  <threadedComment ref="A18" dT="2024-11-25T13:23:12.80" personId="{6AC32D3C-64B2-4D75-ADAD-4B7E39458D3D}" id="{F4B8E421-D394-4BE2-9AB5-06F31775A44F}">
    <text>Allerheiligen</text>
  </threadedComment>
  <threadedComment ref="A19" dT="2024-11-25T13:23:12.80" personId="{6AC32D3C-64B2-4D75-ADAD-4B7E39458D3D}" id="{C894B2BA-0A7B-4014-B278-C8A8F2EE40B0}">
    <text>Allerheiligen</text>
  </threadedComment>
  <threadedComment ref="A20" dT="2024-11-25T13:23:12.80" personId="{6AC32D3C-64B2-4D75-ADAD-4B7E39458D3D}" id="{34499E4B-8178-471E-9843-12B89FE69B89}">
    <text>Allerheiligen</text>
  </threadedComment>
  <threadedComment ref="A21" dT="2024-11-25T13:23:12.80" personId="{6AC32D3C-64B2-4D75-ADAD-4B7E39458D3D}" id="{A7273B6D-5059-43EE-B4B8-0606F4A549B5}">
    <text>Allerheiligen</text>
  </threadedComment>
  <threadedComment ref="A22" dT="2024-11-25T13:23:12.80" personId="{6AC32D3C-64B2-4D75-ADAD-4B7E39458D3D}" id="{8F9FE8A9-D2B1-4135-B21F-91A1E885F3AE}">
    <text>Allerheiligen</text>
  </threadedComment>
  <threadedComment ref="A23" dT="2024-11-25T13:23:12.80" personId="{6AC32D3C-64B2-4D75-ADAD-4B7E39458D3D}" id="{24E51C7F-E4C8-42D6-A3B0-5E863E9B6127}">
    <text>Allerheiligen</text>
  </threadedComment>
  <threadedComment ref="A24" dT="2024-11-25T13:23:12.80" personId="{6AC32D3C-64B2-4D75-ADAD-4B7E39458D3D}" id="{CEBB25C7-66C0-4B4D-AD15-EC59DBBADF7B}">
    <text>Allerheiligen</text>
  </threadedComment>
  <threadedComment ref="A25" dT="2024-11-25T13:23:12.80" personId="{6AC32D3C-64B2-4D75-ADAD-4B7E39458D3D}" id="{2B0D5587-26B4-47DC-B924-2CEDC54D99AC}">
    <text>Allerheiligen</text>
  </threadedComment>
  <threadedComment ref="A26" dT="2024-11-25T13:23:12.80" personId="{6AC32D3C-64B2-4D75-ADAD-4B7E39458D3D}" id="{6D4D3622-1F7B-4020-B2E3-33E8F31B49A0}">
    <text>Allerheiligen</text>
  </threadedComment>
  <threadedComment ref="A27" dT="2024-11-25T13:23:12.80" personId="{6AC32D3C-64B2-4D75-ADAD-4B7E39458D3D}" id="{9B1A882D-AE76-4B7A-B474-C3E4F32D6618}">
    <text>Allerheiligen</text>
  </threadedComment>
  <threadedComment ref="A28" dT="2024-11-25T13:23:12.80" personId="{6AC32D3C-64B2-4D75-ADAD-4B7E39458D3D}" id="{2C748374-5A98-40C4-92E5-8AD8C7084E58}">
    <text>Allerheiligen</text>
  </threadedComment>
  <threadedComment ref="A29" dT="2024-11-25T13:23:12.80" personId="{6AC32D3C-64B2-4D75-ADAD-4B7E39458D3D}" id="{850FC8F2-20E6-4B33-B84A-8BB6D9FDA4F4}">
    <text>Allerheiligen</text>
  </threadedComment>
  <threadedComment ref="A30" dT="2024-11-25T13:23:12.80" personId="{6AC32D3C-64B2-4D75-ADAD-4B7E39458D3D}" id="{7E72608E-D0BB-4885-BDB4-9A9795557EC2}">
    <text>Allerheiligen</text>
  </threadedComment>
  <threadedComment ref="A31" dT="2024-11-25T13:23:12.80" personId="{6AC32D3C-64B2-4D75-ADAD-4B7E39458D3D}" id="{117DCA6D-F297-4E4B-9C67-076CAB46B81A}">
    <text>Allerheiligen</text>
  </threadedComment>
  <threadedComment ref="A32" dT="2024-11-25T13:23:12.80" personId="{6AC32D3C-64B2-4D75-ADAD-4B7E39458D3D}" id="{127B506E-5895-448B-9591-6327060749E2}">
    <text>Allerheiligen</text>
  </threadedComment>
  <threadedComment ref="A33" dT="2024-11-25T13:23:12.80" personId="{6AC32D3C-64B2-4D75-ADAD-4B7E39458D3D}" id="{64D33CBD-92C1-4B57-BC64-FEC21D64A6F2}">
    <text>Allerheiligen</text>
  </threadedComment>
  <threadedComment ref="A34" dT="2024-11-25T13:23:12.80" personId="{6AC32D3C-64B2-4D75-ADAD-4B7E39458D3D}" id="{13A18967-AD30-43A5-953A-72D635F9D647}">
    <text>Allerheiligen</text>
  </threadedComment>
  <threadedComment ref="A35" dT="2024-11-25T13:23:12.80" personId="{6AC32D3C-64B2-4D75-ADAD-4B7E39458D3D}" id="{4DA48192-48E5-49D2-87F3-C7B6A24BFE86}">
    <text>Allerheiligen</text>
  </threadedComment>
  <threadedComment ref="A36" dT="2024-11-25T13:23:12.80" personId="{6AC32D3C-64B2-4D75-ADAD-4B7E39458D3D}" id="{7B5DACAB-46B1-45FF-99B8-F345A2FA6514}">
    <text>Allerheiligen</text>
  </threadedComment>
  <threadedComment ref="A37" dT="2024-11-25T13:23:12.80" personId="{6AC32D3C-64B2-4D75-ADAD-4B7E39458D3D}" id="{4672AA8E-3A42-49F5-ADEF-D690D3A41D4C}">
    <text>Allerheiligen</text>
  </threadedComment>
  <threadedComment ref="A38" dT="2024-11-25T13:23:12.80" personId="{6AC32D3C-64B2-4D75-ADAD-4B7E39458D3D}" id="{866132DE-F39E-48AE-8B91-58749ECD13FF}">
    <text>Allerheiligen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4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10" Type="http://schemas.openxmlformats.org/officeDocument/2006/relationships/ctrlProp" Target="../ctrlProps/ctrlProp50.xml"/><Relationship Id="rId4" Type="http://schemas.openxmlformats.org/officeDocument/2006/relationships/ctrlProp" Target="../ctrlProps/ctrlProp44.xml"/><Relationship Id="rId9" Type="http://schemas.openxmlformats.org/officeDocument/2006/relationships/ctrlProp" Target="../ctrlProps/ctrlProp4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6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9.xml"/><Relationship Id="rId5" Type="http://schemas.openxmlformats.org/officeDocument/2006/relationships/ctrlProp" Target="../ctrlProps/ctrlProp58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66.xml"/><Relationship Id="rId12" Type="http://schemas.microsoft.com/office/2017/10/relationships/threadedComment" Target="../threadedComments/threadedComment2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65.xml"/><Relationship Id="rId11" Type="http://schemas.openxmlformats.org/officeDocument/2006/relationships/comments" Target="../comments2.xml"/><Relationship Id="rId5" Type="http://schemas.openxmlformats.org/officeDocument/2006/relationships/ctrlProp" Target="../ctrlProps/ctrlProp64.xml"/><Relationship Id="rId10" Type="http://schemas.openxmlformats.org/officeDocument/2006/relationships/ctrlProp" Target="../ctrlProps/ctrlProp69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4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7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72.xml"/><Relationship Id="rId11" Type="http://schemas.openxmlformats.org/officeDocument/2006/relationships/ctrlProp" Target="../ctrlProps/ctrlProp77.xml"/><Relationship Id="rId5" Type="http://schemas.openxmlformats.org/officeDocument/2006/relationships/ctrlProp" Target="../ctrlProps/ctrlProp71.xml"/><Relationship Id="rId10" Type="http://schemas.openxmlformats.org/officeDocument/2006/relationships/ctrlProp" Target="../ctrlProps/ctrlProp76.xml"/><Relationship Id="rId4" Type="http://schemas.openxmlformats.org/officeDocument/2006/relationships/ctrlProp" Target="../ctrlProps/ctrlProp70.xml"/><Relationship Id="rId9" Type="http://schemas.openxmlformats.org/officeDocument/2006/relationships/ctrlProp" Target="../ctrlProps/ctrlProp7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8.xml"/><Relationship Id="rId11" Type="http://schemas.microsoft.com/office/2017/10/relationships/threadedComment" Target="../threadedComments/threadedComment1.xml"/><Relationship Id="rId5" Type="http://schemas.openxmlformats.org/officeDocument/2006/relationships/ctrlProp" Target="../ctrlProps/ctrlProp27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E42"/>
  <sheetViews>
    <sheetView tabSelected="1" workbookViewId="0">
      <selection activeCell="A16" sqref="A16"/>
    </sheetView>
  </sheetViews>
  <sheetFormatPr baseColWidth="10" defaultRowHeight="12.75" x14ac:dyDescent="0.2"/>
  <cols>
    <col min="1" max="1" width="106.140625" customWidth="1"/>
  </cols>
  <sheetData>
    <row r="1" spans="1:5" ht="13.5" thickBot="1" x14ac:dyDescent="0.25"/>
    <row r="2" spans="1:5" ht="18.75" thickBot="1" x14ac:dyDescent="0.3">
      <c r="A2" s="134" t="s">
        <v>82</v>
      </c>
      <c r="B2" s="145"/>
      <c r="C2" s="146"/>
      <c r="D2" s="145"/>
      <c r="E2" s="145"/>
    </row>
    <row r="4" spans="1:5" ht="30" customHeight="1" x14ac:dyDescent="0.2">
      <c r="A4" s="135" t="s">
        <v>83</v>
      </c>
    </row>
    <row r="6" spans="1:5" x14ac:dyDescent="0.2">
      <c r="A6" s="137" t="s">
        <v>84</v>
      </c>
    </row>
    <row r="8" spans="1:5" x14ac:dyDescent="0.2">
      <c r="A8" s="138" t="s">
        <v>85</v>
      </c>
    </row>
    <row r="9" spans="1:5" x14ac:dyDescent="0.2">
      <c r="A9" s="63" t="s">
        <v>86</v>
      </c>
    </row>
    <row r="11" spans="1:5" ht="25.5" x14ac:dyDescent="0.2">
      <c r="A11" s="140" t="s">
        <v>87</v>
      </c>
    </row>
    <row r="12" spans="1:5" x14ac:dyDescent="0.2">
      <c r="A12" s="136" t="s">
        <v>88</v>
      </c>
    </row>
    <row r="14" spans="1:5" x14ac:dyDescent="0.2">
      <c r="A14" s="141" t="s">
        <v>89</v>
      </c>
    </row>
    <row r="16" spans="1:5" x14ac:dyDescent="0.2">
      <c r="A16" s="142" t="s">
        <v>128</v>
      </c>
    </row>
    <row r="17" spans="1:1" x14ac:dyDescent="0.2">
      <c r="A17" s="82" t="s">
        <v>90</v>
      </c>
    </row>
    <row r="18" spans="1:1" x14ac:dyDescent="0.2">
      <c r="A18" s="143" t="s">
        <v>91</v>
      </c>
    </row>
    <row r="20" spans="1:1" x14ac:dyDescent="0.2">
      <c r="A20" s="63" t="s">
        <v>92</v>
      </c>
    </row>
    <row r="22" spans="1:1" x14ac:dyDescent="0.2">
      <c r="A22" s="138" t="s">
        <v>93</v>
      </c>
    </row>
    <row r="23" spans="1:1" x14ac:dyDescent="0.2">
      <c r="A23" s="135" t="s">
        <v>94</v>
      </c>
    </row>
    <row r="25" spans="1:1" x14ac:dyDescent="0.2">
      <c r="A25" s="82" t="s">
        <v>95</v>
      </c>
    </row>
    <row r="26" spans="1:1" x14ac:dyDescent="0.2">
      <c r="A26" s="82" t="s">
        <v>96</v>
      </c>
    </row>
    <row r="28" spans="1:1" x14ac:dyDescent="0.2">
      <c r="A28" s="139" t="s">
        <v>97</v>
      </c>
    </row>
    <row r="29" spans="1:1" x14ac:dyDescent="0.2">
      <c r="A29" s="139" t="s">
        <v>98</v>
      </c>
    </row>
    <row r="30" spans="1:1" x14ac:dyDescent="0.2">
      <c r="A30" s="139" t="s">
        <v>99</v>
      </c>
    </row>
    <row r="31" spans="1:1" x14ac:dyDescent="0.2">
      <c r="A31" s="139" t="s">
        <v>100</v>
      </c>
    </row>
    <row r="32" spans="1:1" x14ac:dyDescent="0.2">
      <c r="A32" s="139" t="s">
        <v>101</v>
      </c>
    </row>
    <row r="33" spans="1:1" x14ac:dyDescent="0.2">
      <c r="A33" s="139" t="s">
        <v>102</v>
      </c>
    </row>
    <row r="34" spans="1:1" x14ac:dyDescent="0.2">
      <c r="A34" s="139" t="s">
        <v>103</v>
      </c>
    </row>
    <row r="35" spans="1:1" x14ac:dyDescent="0.2">
      <c r="A35" s="139" t="s">
        <v>104</v>
      </c>
    </row>
    <row r="37" spans="1:1" x14ac:dyDescent="0.2">
      <c r="A37" s="139" t="s">
        <v>105</v>
      </c>
    </row>
    <row r="38" spans="1:1" ht="25.5" x14ac:dyDescent="0.2">
      <c r="A38" s="135" t="s">
        <v>106</v>
      </c>
    </row>
    <row r="40" spans="1:1" ht="15.75" x14ac:dyDescent="0.25">
      <c r="A40" s="144" t="s">
        <v>107</v>
      </c>
    </row>
    <row r="42" spans="1:1" x14ac:dyDescent="0.2">
      <c r="A42" s="139" t="s">
        <v>108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tabColor theme="9" tint="0.59999389629810485"/>
    <pageSetUpPr fitToPage="1"/>
  </sheetPr>
  <dimension ref="A1:AC59"/>
  <sheetViews>
    <sheetView showGridLines="0" topLeftCell="A3" zoomScale="70" zoomScaleNormal="70" workbookViewId="0">
      <selection activeCell="C12" sqref="C12"/>
    </sheetView>
  </sheetViews>
  <sheetFormatPr baseColWidth="10" defaultColWidth="11.42578125" defaultRowHeight="15" x14ac:dyDescent="0.2"/>
  <cols>
    <col min="1" max="1" width="7.7109375" style="15" customWidth="1"/>
    <col min="2" max="2" width="9.5703125" style="15" customWidth="1"/>
    <col min="3" max="3" width="6" style="15" customWidth="1"/>
    <col min="4" max="4" width="10.710937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9.28515625" customWidth="1"/>
    <col min="15" max="15" width="11.42578125" style="15"/>
    <col min="16" max="16" width="11.42578125" style="15" customWidth="1"/>
    <col min="17" max="17" width="11.42578125" style="15" hidden="1" customWidth="1"/>
    <col min="18" max="18" width="2.5703125" style="15" hidden="1" customWidth="1"/>
    <col min="19" max="21" width="2.5703125" style="59" hidden="1" customWidth="1"/>
    <col min="22" max="22" width="5.28515625" style="59" hidden="1" customWidth="1"/>
    <col min="23" max="23" width="2.5703125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29" width="11.42578125" style="15" hidden="1" customWidth="1"/>
    <col min="30" max="36" width="11.42578125" style="15" customWidth="1"/>
    <col min="37" max="16384" width="11.42578125" style="15"/>
  </cols>
  <sheetData>
    <row r="1" spans="1:27" ht="25.5" x14ac:dyDescent="0.35">
      <c r="A1" s="341" t="s">
        <v>13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3"/>
      <c r="AA1" s="15" t="e">
        <f>IF((#REF!=6)*AND($Z$12&gt;#REF!),$Z$12,#REF!)</f>
        <v>#REF!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4" t="s">
        <v>58</v>
      </c>
      <c r="L3" s="344"/>
      <c r="M3" s="325">
        <f>IF(M4=1,Person!G14, IF(M4=2,Person!O14,IF(M4=3,Person!W14,IF(M4=4,Person!AE14,"FALSCH"))))</f>
        <v>0</v>
      </c>
      <c r="N3" s="325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4" t="s">
        <v>59</v>
      </c>
      <c r="L4" s="344"/>
      <c r="M4" s="46">
        <v>1</v>
      </c>
      <c r="N4" s="60"/>
      <c r="AA4" s="15" t="e">
        <f>IF(#REF!=6+AND($Z$12&lt;#REF!),$Z$12,#REF!)</f>
        <v>#REF!</v>
      </c>
    </row>
    <row r="5" spans="1:27" s="53" customFormat="1" ht="39" customHeight="1" x14ac:dyDescent="0.4">
      <c r="A5" s="52">
        <v>46235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 t="e">
        <f>IF(AND(#REF!=6,$Z$12&gt;#REF!),$Z$12,#REF!)</f>
        <v>#REF!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30" t="s">
        <v>72</v>
      </c>
      <c r="P7" s="331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2"/>
      <c r="P8" s="333"/>
      <c r="R8" s="338" t="s">
        <v>68</v>
      </c>
      <c r="S8" s="339"/>
      <c r="T8" s="339"/>
      <c r="U8" s="339"/>
      <c r="V8" s="339"/>
      <c r="W8" s="340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Kalender!N217</f>
        <v>46235</v>
      </c>
      <c r="B9" s="167" t="str">
        <f>Kalender!O217</f>
        <v>Sa</v>
      </c>
      <c r="C9" s="1">
        <v>0</v>
      </c>
      <c r="D9" s="13" t="str">
        <f t="shared" ref="D9" si="0">IF(C9=0,"arbeitsfreier Tag",IF(C9=1,"AZ",IF(C9=2,"gesetzl. Feiertag",IF(C9=3,"Tarifurlaub",IF(C9=4,"Sonderurlaub",IF(C9=5,"krank (Arbeitsunfähigkeit)",IF(C9=6,"Aus-/Weiterbildung/Dienstreise","Zeitausgleich")))))))</f>
        <v>arbeitsfreier Tag</v>
      </c>
      <c r="E9" s="7"/>
      <c r="F9" s="6"/>
      <c r="G9" s="6"/>
      <c r="H9" s="6"/>
      <c r="I9" s="6"/>
      <c r="J9" s="160"/>
      <c r="K9" s="44">
        <f>IF(C9=0,Z9,IF(C9=1,Z9,IF(C9=2,L9,IF(C9=3,L9,IF(C9=4,L9,IF(C9=5,L9,IF(C9=6,AA10,IF(C9=7,0,"falsch"))))))))</f>
        <v>0</v>
      </c>
      <c r="L9" s="42">
        <f>SUM(W9)</f>
        <v>0</v>
      </c>
      <c r="M9" s="237">
        <v>1</v>
      </c>
      <c r="N9" s="236"/>
      <c r="O9" s="345"/>
      <c r="P9" s="346"/>
      <c r="Q9" s="15" t="str">
        <f t="shared" ref="Q9:Q38" si="1">B9</f>
        <v>Sa</v>
      </c>
      <c r="R9" s="15">
        <f t="shared" ref="R9:R39" si="2">SUM($M$4)</f>
        <v>1</v>
      </c>
      <c r="S9" s="59">
        <f>SUM($M$9)</f>
        <v>1</v>
      </c>
      <c r="T9" s="59">
        <f>VLOOKUP(Q9,Varianten_Kombi!M:O,2,0)</f>
        <v>6</v>
      </c>
      <c r="U9" s="59">
        <f>C9</f>
        <v>0</v>
      </c>
      <c r="V9" s="59" t="str">
        <f>CONCATENATE(R9,S9,T9,U9)</f>
        <v>1160</v>
      </c>
      <c r="W9" s="15">
        <f>VLOOKUP(V9,Varianten_Kombi!$F$3:$H$1123,3,0)</f>
        <v>0</v>
      </c>
      <c r="X9" s="43">
        <f t="shared" ref="X9:X39" si="3">(F9-E9)*24</f>
        <v>0</v>
      </c>
      <c r="Y9" s="43">
        <f t="shared" ref="Y9:Y39" si="4">((H9-G9)+(J9-I9))*24</f>
        <v>0</v>
      </c>
      <c r="Z9" s="122">
        <f>IF(X9&gt;9.5,IF(Y9&gt;0.75,(X9-Y9),(X9-0.75)),IF(X9&gt;6,IF(Y9&gt;0.5,(X9-Y9),(X9-0.5)),IF(X9&lt;=6,(X9-Y9))))</f>
        <v>0</v>
      </c>
      <c r="AA9" s="15">
        <f t="shared" ref="AA9:AA39" si="5">IF((C9=6)*AND(Z10&gt;L9),Z10,L9)</f>
        <v>0</v>
      </c>
    </row>
    <row r="10" spans="1:27" ht="24" customHeight="1" x14ac:dyDescent="0.2">
      <c r="A10" s="11">
        <f>Kalender!N218</f>
        <v>46236</v>
      </c>
      <c r="B10" s="167" t="str">
        <f>Kalender!O218</f>
        <v>So</v>
      </c>
      <c r="C10" s="1">
        <v>0</v>
      </c>
      <c r="D10" s="13" t="str">
        <f>IF(C10=0,"arbeitsfreier Tag",IF(C10=1,"AZ",IF(C10=2,"gesetzl. Feiertag",IF(C10=3,"Tarifurlaub",IF(C10=4,"Sonderurlaub",IF(C10=5,"krank (Arbeitsunfähigkeit)",IF(C10=6,"Aus-/Weiterbildung/Dienstreise","Zeitausgleich")))))))</f>
        <v>arbeitsfreier Tag</v>
      </c>
      <c r="E10" s="7"/>
      <c r="F10" s="6"/>
      <c r="G10" s="6"/>
      <c r="H10" s="6"/>
      <c r="I10" s="6"/>
      <c r="J10" s="160"/>
      <c r="K10" s="44">
        <f t="shared" ref="K10:K39" si="6">IF(C10=0,Z10,IF(C10=1,Z10,IF(C10=2,L10,IF(C10=3,L10,IF(C10=4,L10,IF(C10=5,L10,IF(C10=6,AA11,IF(C10=7,0,"falsch"))))))))</f>
        <v>0</v>
      </c>
      <c r="L10" s="42">
        <f t="shared" ref="L10:L39" si="7">SUM(W10)</f>
        <v>0</v>
      </c>
      <c r="M10" s="123"/>
      <c r="N10" s="38"/>
      <c r="O10" s="327"/>
      <c r="P10" s="328"/>
      <c r="Q10" s="15" t="str">
        <f t="shared" si="1"/>
        <v>So</v>
      </c>
      <c r="R10" s="15">
        <f t="shared" si="2"/>
        <v>1</v>
      </c>
      <c r="S10" s="59">
        <f t="shared" ref="S10" si="8">SUM($M$9)</f>
        <v>1</v>
      </c>
      <c r="T10" s="59">
        <f>VLOOKUP(Q10,Varianten_Kombi!M:O,2,0)</f>
        <v>7</v>
      </c>
      <c r="U10" s="59">
        <f t="shared" ref="U10:U39" si="9">C9</f>
        <v>0</v>
      </c>
      <c r="V10" s="59" t="str">
        <f t="shared" ref="V10:V38" si="10">CONCATENATE(R10,S10,T10,U10)</f>
        <v>1170</v>
      </c>
      <c r="W10" s="15">
        <f>VLOOKUP(V10,Varianten_Kombi!$F$3:$H$1123,3,0)</f>
        <v>0</v>
      </c>
      <c r="X10" s="43">
        <f t="shared" si="3"/>
        <v>0</v>
      </c>
      <c r="Y10" s="43">
        <f t="shared" si="4"/>
        <v>0</v>
      </c>
      <c r="Z10" s="122">
        <f t="shared" ref="Z10:Z39" si="11">IF(X10&gt;9.5,IF(Y10&gt;0.75,(X10-Y10),(X10-0.75)),IF(X10&gt;6,IF(Y10&gt;0.5,(X10-Y10),(X10-0.5)),IF(X10&lt;=6,(X10-Y10))))</f>
        <v>0</v>
      </c>
      <c r="AA10" s="15">
        <f t="shared" si="5"/>
        <v>0</v>
      </c>
    </row>
    <row r="11" spans="1:27" ht="24" customHeight="1" x14ac:dyDescent="0.2">
      <c r="A11" s="11">
        <f>Kalender!N219</f>
        <v>46237</v>
      </c>
      <c r="B11" s="167" t="str">
        <f>Kalender!O219</f>
        <v>Mo</v>
      </c>
      <c r="C11" s="3">
        <v>1</v>
      </c>
      <c r="D11" s="12" t="str">
        <f>IF(C11=0,"arbeitsfreier Tag",IF(C11=1,"AZ",IF(C11=2,"gesetzl. Feiertag",IF(C11=3,"Tarifurlaub",IF(C11=4,"Sonderurlaub",IF(C11=5,"krank (Arbeitsunfähigkeit)",IF(C11=6,"Aus-/Weiterbildung/Dienstreise","Zeitausgleich")))))))</f>
        <v>AZ</v>
      </c>
      <c r="E11" s="240"/>
      <c r="F11" s="240"/>
      <c r="G11" s="4"/>
      <c r="H11" s="4"/>
      <c r="I11" s="4"/>
      <c r="J11" s="9"/>
      <c r="K11" s="301">
        <f t="shared" si="6"/>
        <v>0</v>
      </c>
      <c r="L11" s="37">
        <f t="shared" si="7"/>
        <v>0</v>
      </c>
      <c r="M11" s="248">
        <f>SUM(K9:K10)</f>
        <v>0</v>
      </c>
      <c r="N11" s="148">
        <f>SUM(L9:L10)</f>
        <v>0</v>
      </c>
      <c r="O11" s="327"/>
      <c r="P11" s="328"/>
      <c r="Q11" s="15" t="str">
        <f t="shared" si="1"/>
        <v>Mo</v>
      </c>
      <c r="R11" s="15">
        <f t="shared" si="2"/>
        <v>1</v>
      </c>
      <c r="S11" s="59">
        <f t="shared" ref="S11:S13" si="12">SUM($M$12)</f>
        <v>2</v>
      </c>
      <c r="T11" s="59">
        <f>VLOOKUP(Q11,Varianten_Kombi!M:O,2,0)</f>
        <v>1</v>
      </c>
      <c r="U11" s="59">
        <f t="shared" si="9"/>
        <v>0</v>
      </c>
      <c r="V11" s="59" t="str">
        <f t="shared" si="10"/>
        <v>1210</v>
      </c>
      <c r="W11" s="15">
        <f>VLOOKUP(V11,Varianten_Kombi!$F$3:$H$1123,3,0)</f>
        <v>0</v>
      </c>
      <c r="X11" s="43">
        <f t="shared" si="3"/>
        <v>0</v>
      </c>
      <c r="Y11" s="43">
        <f t="shared" si="4"/>
        <v>0</v>
      </c>
      <c r="Z11" s="122">
        <f t="shared" si="11"/>
        <v>0</v>
      </c>
      <c r="AA11" s="15">
        <f t="shared" si="5"/>
        <v>0</v>
      </c>
    </row>
    <row r="12" spans="1:27" ht="24" customHeight="1" x14ac:dyDescent="0.2">
      <c r="A12" s="11">
        <f>Kalender!N220</f>
        <v>46238</v>
      </c>
      <c r="B12" s="167" t="str">
        <f>Kalender!O220</f>
        <v>Di</v>
      </c>
      <c r="C12" s="3">
        <v>1</v>
      </c>
      <c r="D12" s="12" t="str">
        <f t="shared" ref="D12" si="13">IF(C12=0,"arbeitsfreier Tag",IF(C12=1,"AZ",IF(C12=2,"gesetzl. Feiertag",IF(C12=3,"Tarifurlaub",IF(C12=4,"Sonderurlaub",IF(C12=5,"krank (Arbeitsunfähigkeit)",IF(C12=6,"Aus-/Weiterbildung/Dienstreise","Zeitausgleich")))))))</f>
        <v>AZ</v>
      </c>
      <c r="E12" s="240"/>
      <c r="F12" s="240"/>
      <c r="G12" s="4"/>
      <c r="H12" s="4"/>
      <c r="I12" s="4"/>
      <c r="J12" s="9"/>
      <c r="K12" s="301">
        <f t="shared" si="6"/>
        <v>0</v>
      </c>
      <c r="L12" s="37">
        <f t="shared" si="7"/>
        <v>0</v>
      </c>
      <c r="M12" s="45">
        <v>2</v>
      </c>
      <c r="N12" s="236"/>
      <c r="O12" s="327"/>
      <c r="P12" s="328"/>
      <c r="Q12" s="15" t="str">
        <f t="shared" si="1"/>
        <v>Di</v>
      </c>
      <c r="R12" s="15">
        <f t="shared" si="2"/>
        <v>1</v>
      </c>
      <c r="S12" s="59">
        <f t="shared" si="12"/>
        <v>2</v>
      </c>
      <c r="T12" s="59">
        <f>VLOOKUP(Q12,Varianten_Kombi!M:O,2,0)</f>
        <v>2</v>
      </c>
      <c r="U12" s="59">
        <f t="shared" si="9"/>
        <v>1</v>
      </c>
      <c r="V12" s="59" t="str">
        <f t="shared" si="10"/>
        <v>1221</v>
      </c>
      <c r="W12" s="15">
        <f>VLOOKUP(V12,Varianten_Kombi!$F$3:$H$1123,3,0)</f>
        <v>0</v>
      </c>
      <c r="X12" s="43">
        <f t="shared" si="3"/>
        <v>0</v>
      </c>
      <c r="Y12" s="43">
        <f t="shared" si="4"/>
        <v>0</v>
      </c>
      <c r="Z12" s="122">
        <f t="shared" si="11"/>
        <v>0</v>
      </c>
      <c r="AA12" s="15">
        <f t="shared" si="5"/>
        <v>0</v>
      </c>
    </row>
    <row r="13" spans="1:27" ht="24" customHeight="1" x14ac:dyDescent="0.2">
      <c r="A13" s="11">
        <f>Kalender!N221</f>
        <v>46239</v>
      </c>
      <c r="B13" s="167" t="str">
        <f>Kalender!O221</f>
        <v>Mi</v>
      </c>
      <c r="C13" s="3">
        <v>1</v>
      </c>
      <c r="D13" s="12" t="str">
        <f t="shared" ref="D13:D18" si="14">IF(C13=0,"arbeitsfreier Tag",IF(C13=1,"AZ",IF(C13=2,"gesetzl. Feiertag",IF(C13=3,"Tarifurlaub",IF(C13=4,"Sonderurlaub",IF(C13=5,"krank (Arbeitsunfähigkeit)",IF(C13=6,"Aus-/Weiterbildung/Dienstreise","Zeitausgleich")))))))</f>
        <v>AZ</v>
      </c>
      <c r="E13" s="240"/>
      <c r="F13" s="240"/>
      <c r="G13" s="4"/>
      <c r="H13" s="4"/>
      <c r="I13" s="4"/>
      <c r="J13" s="9"/>
      <c r="K13" s="301">
        <f t="shared" si="6"/>
        <v>0</v>
      </c>
      <c r="L13" s="37">
        <f t="shared" si="7"/>
        <v>0</v>
      </c>
      <c r="M13" s="45"/>
      <c r="N13" s="236"/>
      <c r="O13" s="327"/>
      <c r="P13" s="328"/>
      <c r="Q13" s="15" t="str">
        <f t="shared" si="1"/>
        <v>Mi</v>
      </c>
      <c r="R13" s="15">
        <f t="shared" si="2"/>
        <v>1</v>
      </c>
      <c r="S13" s="59">
        <f t="shared" si="12"/>
        <v>2</v>
      </c>
      <c r="T13" s="59">
        <f>VLOOKUP(Q13,Varianten_Kombi!M:O,2,0)</f>
        <v>3</v>
      </c>
      <c r="U13" s="59">
        <f t="shared" si="9"/>
        <v>1</v>
      </c>
      <c r="V13" s="59" t="str">
        <f t="shared" si="10"/>
        <v>1231</v>
      </c>
      <c r="W13" s="15">
        <f>VLOOKUP(V13,Varianten_Kombi!$F$3:$H$1123,3,0)</f>
        <v>0</v>
      </c>
      <c r="X13" s="43">
        <f t="shared" si="3"/>
        <v>0</v>
      </c>
      <c r="Y13" s="43">
        <f t="shared" si="4"/>
        <v>0</v>
      </c>
      <c r="Z13" s="122">
        <f t="shared" si="11"/>
        <v>0</v>
      </c>
      <c r="AA13" s="15">
        <f t="shared" si="5"/>
        <v>0</v>
      </c>
    </row>
    <row r="14" spans="1:27" ht="24" customHeight="1" x14ac:dyDescent="0.2">
      <c r="A14" s="11">
        <f>Kalender!N222</f>
        <v>46240</v>
      </c>
      <c r="B14" s="167" t="str">
        <f>Kalender!O222</f>
        <v>Do</v>
      </c>
      <c r="C14" s="3">
        <v>1</v>
      </c>
      <c r="D14" s="12" t="str">
        <f t="shared" si="14"/>
        <v>AZ</v>
      </c>
      <c r="E14" s="240"/>
      <c r="F14" s="240"/>
      <c r="G14" s="4"/>
      <c r="H14" s="4"/>
      <c r="I14" s="4"/>
      <c r="J14" s="9"/>
      <c r="K14" s="301">
        <f t="shared" si="6"/>
        <v>0</v>
      </c>
      <c r="L14" s="37">
        <f t="shared" si="7"/>
        <v>0</v>
      </c>
      <c r="M14" s="55"/>
      <c r="N14" s="38"/>
      <c r="O14" s="327"/>
      <c r="P14" s="328"/>
      <c r="Q14" s="15" t="str">
        <f t="shared" si="1"/>
        <v>Do</v>
      </c>
      <c r="R14" s="15">
        <f t="shared" si="2"/>
        <v>1</v>
      </c>
      <c r="S14" s="59">
        <f>SUM($M$12)</f>
        <v>2</v>
      </c>
      <c r="T14" s="59">
        <f>VLOOKUP(Q14,Varianten_Kombi!M:O,2,0)</f>
        <v>4</v>
      </c>
      <c r="U14" s="59">
        <f t="shared" si="9"/>
        <v>1</v>
      </c>
      <c r="V14" s="59" t="str">
        <f t="shared" si="10"/>
        <v>1241</v>
      </c>
      <c r="W14" s="15">
        <f>VLOOKUP(V14,Varianten_Kombi!$F$3:$H$1123,3,0)</f>
        <v>0</v>
      </c>
      <c r="X14" s="43">
        <f t="shared" si="3"/>
        <v>0</v>
      </c>
      <c r="Y14" s="43">
        <f t="shared" si="4"/>
        <v>0</v>
      </c>
      <c r="Z14" s="122">
        <f t="shared" si="11"/>
        <v>0</v>
      </c>
      <c r="AA14" s="15">
        <f t="shared" si="5"/>
        <v>0</v>
      </c>
    </row>
    <row r="15" spans="1:27" ht="24" customHeight="1" x14ac:dyDescent="0.2">
      <c r="A15" s="11">
        <f>Kalender!N223</f>
        <v>46241</v>
      </c>
      <c r="B15" s="167" t="str">
        <f>Kalender!O223</f>
        <v>Fr</v>
      </c>
      <c r="C15" s="3">
        <v>1</v>
      </c>
      <c r="D15" s="12" t="str">
        <f t="shared" si="14"/>
        <v>AZ</v>
      </c>
      <c r="E15" s="240"/>
      <c r="F15" s="240"/>
      <c r="G15" s="4"/>
      <c r="H15" s="4"/>
      <c r="I15" s="4"/>
      <c r="J15" s="9"/>
      <c r="K15" s="301">
        <f t="shared" si="6"/>
        <v>0</v>
      </c>
      <c r="L15" s="37">
        <f t="shared" si="7"/>
        <v>0</v>
      </c>
      <c r="M15" s="55"/>
      <c r="N15" s="38"/>
      <c r="O15" s="327"/>
      <c r="P15" s="328"/>
      <c r="Q15" s="15" t="str">
        <f t="shared" si="1"/>
        <v>Fr</v>
      </c>
      <c r="R15" s="15">
        <f t="shared" si="2"/>
        <v>1</v>
      </c>
      <c r="S15" s="59">
        <f>SUM($M$12)</f>
        <v>2</v>
      </c>
      <c r="T15" s="59">
        <f>VLOOKUP(Q15,Varianten_Kombi!M:O,2,0)</f>
        <v>5</v>
      </c>
      <c r="U15" s="59">
        <f t="shared" si="9"/>
        <v>1</v>
      </c>
      <c r="V15" s="59" t="str">
        <f t="shared" si="10"/>
        <v>1251</v>
      </c>
      <c r="W15" s="15">
        <f>VLOOKUP(V15,Varianten_Kombi!$F$3:$H$1123,3,0)</f>
        <v>0</v>
      </c>
      <c r="X15" s="43">
        <f t="shared" si="3"/>
        <v>0</v>
      </c>
      <c r="Y15" s="43">
        <f t="shared" si="4"/>
        <v>0</v>
      </c>
      <c r="Z15" s="122">
        <f t="shared" si="11"/>
        <v>0</v>
      </c>
      <c r="AA15" s="15">
        <f t="shared" si="5"/>
        <v>0</v>
      </c>
    </row>
    <row r="16" spans="1:27" ht="24" customHeight="1" x14ac:dyDescent="0.2">
      <c r="A16" s="11">
        <f>Kalender!N224</f>
        <v>46242</v>
      </c>
      <c r="B16" s="167" t="str">
        <f>Kalender!O224</f>
        <v>Sa</v>
      </c>
      <c r="C16" s="1">
        <v>0</v>
      </c>
      <c r="D16" s="13" t="str">
        <f t="shared" si="14"/>
        <v>arbeitsfreier Tag</v>
      </c>
      <c r="E16" s="7"/>
      <c r="F16" s="6"/>
      <c r="G16" s="6"/>
      <c r="H16" s="6"/>
      <c r="I16" s="6"/>
      <c r="J16" s="160"/>
      <c r="K16" s="44">
        <f t="shared" si="6"/>
        <v>0</v>
      </c>
      <c r="L16" s="42">
        <f t="shared" si="7"/>
        <v>0</v>
      </c>
      <c r="M16"/>
      <c r="O16" s="327"/>
      <c r="P16" s="328"/>
      <c r="Q16" s="15" t="str">
        <f t="shared" si="1"/>
        <v>Sa</v>
      </c>
      <c r="R16" s="15">
        <f t="shared" si="2"/>
        <v>1</v>
      </c>
      <c r="S16" s="59">
        <f>SUM($M$12)</f>
        <v>2</v>
      </c>
      <c r="T16" s="59">
        <f>VLOOKUP(Q16,Varianten_Kombi!M:O,2,0)</f>
        <v>6</v>
      </c>
      <c r="U16" s="59">
        <f t="shared" si="9"/>
        <v>1</v>
      </c>
      <c r="V16" s="59" t="str">
        <f t="shared" si="10"/>
        <v>1261</v>
      </c>
      <c r="W16" s="15">
        <f>VLOOKUP(V16,Varianten_Kombi!$F$3:$H$1123,3,0)</f>
        <v>0</v>
      </c>
      <c r="X16" s="43">
        <f t="shared" si="3"/>
        <v>0</v>
      </c>
      <c r="Y16" s="43">
        <f t="shared" si="4"/>
        <v>0</v>
      </c>
      <c r="Z16" s="122">
        <f t="shared" si="11"/>
        <v>0</v>
      </c>
      <c r="AA16" s="15">
        <f t="shared" si="5"/>
        <v>0</v>
      </c>
    </row>
    <row r="17" spans="1:27" ht="24" customHeight="1" x14ac:dyDescent="0.2">
      <c r="A17" s="11">
        <f>Kalender!N225</f>
        <v>46243</v>
      </c>
      <c r="B17" s="167" t="str">
        <f>Kalender!O225</f>
        <v>So</v>
      </c>
      <c r="C17" s="1">
        <v>0</v>
      </c>
      <c r="D17" s="13" t="str">
        <f t="shared" si="14"/>
        <v>arbeitsfreier Tag</v>
      </c>
      <c r="E17" s="7"/>
      <c r="F17" s="6"/>
      <c r="G17" s="6"/>
      <c r="H17" s="6"/>
      <c r="I17" s="6"/>
      <c r="J17" s="160"/>
      <c r="K17" s="44">
        <f t="shared" si="6"/>
        <v>0</v>
      </c>
      <c r="L17" s="42">
        <f t="shared" si="7"/>
        <v>0</v>
      </c>
      <c r="O17" s="327"/>
      <c r="P17" s="328"/>
      <c r="Q17" s="15" t="str">
        <f t="shared" si="1"/>
        <v>So</v>
      </c>
      <c r="R17" s="15">
        <f t="shared" si="2"/>
        <v>1</v>
      </c>
      <c r="S17" s="59">
        <f t="shared" ref="S17" si="15">SUM($M$12)</f>
        <v>2</v>
      </c>
      <c r="T17" s="59">
        <f>VLOOKUP(Q17,Varianten_Kombi!M:O,2,0)</f>
        <v>7</v>
      </c>
      <c r="U17" s="59">
        <f t="shared" si="9"/>
        <v>0</v>
      </c>
      <c r="V17" s="59" t="str">
        <f t="shared" si="10"/>
        <v>1270</v>
      </c>
      <c r="W17" s="15">
        <f>VLOOKUP(V17,Varianten_Kombi!$F$3:$H$1123,3,0)</f>
        <v>0</v>
      </c>
      <c r="X17" s="43">
        <f t="shared" si="3"/>
        <v>0</v>
      </c>
      <c r="Y17" s="43">
        <f t="shared" si="4"/>
        <v>0</v>
      </c>
      <c r="Z17" s="122">
        <f t="shared" si="11"/>
        <v>0</v>
      </c>
      <c r="AA17" s="15">
        <f t="shared" si="5"/>
        <v>0</v>
      </c>
    </row>
    <row r="18" spans="1:27" ht="24" customHeight="1" x14ac:dyDescent="0.2">
      <c r="A18" s="11">
        <f>Kalender!N226</f>
        <v>46244</v>
      </c>
      <c r="B18" s="167" t="str">
        <f>Kalender!O226</f>
        <v>Mo</v>
      </c>
      <c r="C18" s="3">
        <v>1</v>
      </c>
      <c r="D18" s="12" t="str">
        <f t="shared" si="14"/>
        <v>AZ</v>
      </c>
      <c r="E18" s="240"/>
      <c r="F18" s="240"/>
      <c r="G18" s="4"/>
      <c r="H18" s="4"/>
      <c r="I18" s="4"/>
      <c r="J18" s="9"/>
      <c r="K18" s="301">
        <f t="shared" si="6"/>
        <v>0</v>
      </c>
      <c r="L18" s="37">
        <f t="shared" si="7"/>
        <v>0</v>
      </c>
      <c r="M18" s="248">
        <f>SUM(K11:K17)</f>
        <v>0</v>
      </c>
      <c r="N18" s="148">
        <f>SUM(L11:L17)</f>
        <v>0</v>
      </c>
      <c r="O18" s="327"/>
      <c r="P18" s="328"/>
      <c r="Q18" s="15" t="str">
        <f t="shared" si="1"/>
        <v>Mo</v>
      </c>
      <c r="R18" s="15">
        <f t="shared" si="2"/>
        <v>1</v>
      </c>
      <c r="S18" s="59">
        <f t="shared" ref="S18:S20" si="16">SUM($M$19)</f>
        <v>3</v>
      </c>
      <c r="T18" s="59">
        <f>VLOOKUP(Q18,Varianten_Kombi!M:O,2,0)</f>
        <v>1</v>
      </c>
      <c r="U18" s="59">
        <f t="shared" si="9"/>
        <v>0</v>
      </c>
      <c r="V18" s="59" t="str">
        <f t="shared" si="10"/>
        <v>1310</v>
      </c>
      <c r="W18" s="15">
        <f>VLOOKUP(V18,Varianten_Kombi!$F$3:$H$1123,3,0)</f>
        <v>0</v>
      </c>
      <c r="X18" s="43">
        <f t="shared" si="3"/>
        <v>0</v>
      </c>
      <c r="Y18" s="43">
        <f t="shared" si="4"/>
        <v>0</v>
      </c>
      <c r="Z18" s="122">
        <f t="shared" si="11"/>
        <v>0</v>
      </c>
      <c r="AA18" s="15">
        <f t="shared" si="5"/>
        <v>0</v>
      </c>
    </row>
    <row r="19" spans="1:27" ht="24" customHeight="1" x14ac:dyDescent="0.2">
      <c r="A19" s="11">
        <f>Kalender!N227</f>
        <v>46245</v>
      </c>
      <c r="B19" s="167" t="str">
        <f>Kalender!O227</f>
        <v>Di</v>
      </c>
      <c r="C19" s="3">
        <v>1</v>
      </c>
      <c r="D19" s="12" t="str">
        <f t="shared" ref="D19" si="17"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301">
        <f t="shared" si="6"/>
        <v>0</v>
      </c>
      <c r="L19" s="37">
        <f t="shared" si="7"/>
        <v>0</v>
      </c>
      <c r="M19" s="45">
        <v>3</v>
      </c>
      <c r="N19" s="236"/>
      <c r="O19" s="327"/>
      <c r="P19" s="328"/>
      <c r="Q19" s="15" t="str">
        <f t="shared" si="1"/>
        <v>Di</v>
      </c>
      <c r="R19" s="15">
        <f t="shared" si="2"/>
        <v>1</v>
      </c>
      <c r="S19" s="59">
        <f t="shared" si="16"/>
        <v>3</v>
      </c>
      <c r="T19" s="59">
        <f>VLOOKUP(Q19,Varianten_Kombi!M:O,2,0)</f>
        <v>2</v>
      </c>
      <c r="U19" s="59">
        <f t="shared" si="9"/>
        <v>1</v>
      </c>
      <c r="V19" s="59" t="str">
        <f t="shared" si="10"/>
        <v>1321</v>
      </c>
      <c r="W19" s="15">
        <f>VLOOKUP(V19,Varianten_Kombi!$F$3:$H$1123,3,0)</f>
        <v>0</v>
      </c>
      <c r="X19" s="43">
        <f t="shared" si="3"/>
        <v>0</v>
      </c>
      <c r="Y19" s="43">
        <f t="shared" si="4"/>
        <v>0</v>
      </c>
      <c r="Z19" s="122">
        <f t="shared" si="11"/>
        <v>0</v>
      </c>
      <c r="AA19" s="15">
        <f t="shared" si="5"/>
        <v>0</v>
      </c>
    </row>
    <row r="20" spans="1:27" ht="24" customHeight="1" x14ac:dyDescent="0.2">
      <c r="A20" s="11">
        <f>Kalender!N228</f>
        <v>46246</v>
      </c>
      <c r="B20" s="167" t="str">
        <f>Kalender!O228</f>
        <v>Mi</v>
      </c>
      <c r="C20" s="3">
        <v>1</v>
      </c>
      <c r="D20" s="12" t="str">
        <f t="shared" ref="D20:D25" si="18">IF(C20=0,"arbeitsfreier Tag",IF(C20=1,"AZ",IF(C20=2,"gesetzl. Feiertag",IF(C20=3,"Tarifurlaub",IF(C20=4,"Sonderurlaub",IF(C20=5,"krank (Arbeitsunfähigkeit)",IF(C20=6,"Aus-/Weiterbildung/Dienstreise","Zeitausgleich")))))))</f>
        <v>AZ</v>
      </c>
      <c r="E20" s="240"/>
      <c r="F20" s="240"/>
      <c r="G20" s="4"/>
      <c r="H20" s="4"/>
      <c r="I20" s="4"/>
      <c r="J20" s="9"/>
      <c r="K20" s="301">
        <f t="shared" si="6"/>
        <v>0</v>
      </c>
      <c r="L20" s="37">
        <f t="shared" si="7"/>
        <v>0</v>
      </c>
      <c r="M20" s="45"/>
      <c r="N20" s="236"/>
      <c r="O20" s="327"/>
      <c r="P20" s="328"/>
      <c r="Q20" s="15" t="str">
        <f t="shared" si="1"/>
        <v>Mi</v>
      </c>
      <c r="R20" s="15">
        <f t="shared" si="2"/>
        <v>1</v>
      </c>
      <c r="S20" s="59">
        <f t="shared" si="16"/>
        <v>3</v>
      </c>
      <c r="T20" s="59">
        <f>VLOOKUP(Q20,Varianten_Kombi!M:O,2,0)</f>
        <v>3</v>
      </c>
      <c r="U20" s="59">
        <f t="shared" si="9"/>
        <v>1</v>
      </c>
      <c r="V20" s="59" t="str">
        <f t="shared" si="10"/>
        <v>1331</v>
      </c>
      <c r="W20" s="15">
        <f>VLOOKUP(V20,Varianten_Kombi!$F$3:$H$1123,3,0)</f>
        <v>0</v>
      </c>
      <c r="X20" s="43">
        <f t="shared" si="3"/>
        <v>0</v>
      </c>
      <c r="Y20" s="43">
        <f t="shared" si="4"/>
        <v>0</v>
      </c>
      <c r="Z20" s="122">
        <f t="shared" si="11"/>
        <v>0</v>
      </c>
      <c r="AA20" s="15">
        <f t="shared" si="5"/>
        <v>0</v>
      </c>
    </row>
    <row r="21" spans="1:27" ht="24" customHeight="1" x14ac:dyDescent="0.2">
      <c r="A21" s="11">
        <f>Kalender!N229</f>
        <v>46247</v>
      </c>
      <c r="B21" s="167" t="str">
        <f>Kalender!O229</f>
        <v>Do</v>
      </c>
      <c r="C21" s="3">
        <v>1</v>
      </c>
      <c r="D21" s="12" t="str">
        <f t="shared" si="18"/>
        <v>AZ</v>
      </c>
      <c r="E21" s="240"/>
      <c r="F21" s="240"/>
      <c r="G21" s="4"/>
      <c r="H21" s="4"/>
      <c r="I21" s="4"/>
      <c r="J21" s="9"/>
      <c r="K21" s="301">
        <f t="shared" si="6"/>
        <v>0</v>
      </c>
      <c r="L21" s="37">
        <f t="shared" si="7"/>
        <v>0</v>
      </c>
      <c r="O21" s="327"/>
      <c r="P21" s="328"/>
      <c r="Q21" s="15" t="str">
        <f t="shared" si="1"/>
        <v>Do</v>
      </c>
      <c r="R21" s="15">
        <f t="shared" si="2"/>
        <v>1</v>
      </c>
      <c r="S21" s="59">
        <f>SUM($M$19)</f>
        <v>3</v>
      </c>
      <c r="T21" s="59">
        <f>VLOOKUP(Q21,Varianten_Kombi!M:O,2,0)</f>
        <v>4</v>
      </c>
      <c r="U21" s="59">
        <f t="shared" si="9"/>
        <v>1</v>
      </c>
      <c r="V21" s="59" t="str">
        <f t="shared" si="10"/>
        <v>1341</v>
      </c>
      <c r="W21" s="15">
        <f>VLOOKUP(V21,Varianten_Kombi!$F$3:$H$1123,3,0)</f>
        <v>0</v>
      </c>
      <c r="X21" s="43">
        <f t="shared" si="3"/>
        <v>0</v>
      </c>
      <c r="Y21" s="43">
        <f t="shared" si="4"/>
        <v>0</v>
      </c>
      <c r="Z21" s="122">
        <f t="shared" si="11"/>
        <v>0</v>
      </c>
      <c r="AA21" s="15">
        <f t="shared" si="5"/>
        <v>0</v>
      </c>
    </row>
    <row r="22" spans="1:27" ht="24" customHeight="1" x14ac:dyDescent="0.2">
      <c r="A22" s="11">
        <f>Kalender!N230</f>
        <v>46248</v>
      </c>
      <c r="B22" s="167" t="str">
        <f>Kalender!O230</f>
        <v>Fr</v>
      </c>
      <c r="C22" s="3">
        <v>1</v>
      </c>
      <c r="D22" s="12" t="str">
        <f t="shared" si="18"/>
        <v>AZ</v>
      </c>
      <c r="E22" s="240"/>
      <c r="F22" s="240"/>
      <c r="G22" s="4"/>
      <c r="H22" s="4"/>
      <c r="I22" s="4"/>
      <c r="J22" s="9"/>
      <c r="K22" s="301">
        <f t="shared" si="6"/>
        <v>0</v>
      </c>
      <c r="L22" s="37">
        <f t="shared" si="7"/>
        <v>0</v>
      </c>
      <c r="M22" s="55"/>
      <c r="N22" s="38"/>
      <c r="O22" s="327"/>
      <c r="P22" s="328"/>
      <c r="Q22" s="15" t="str">
        <f t="shared" si="1"/>
        <v>Fr</v>
      </c>
      <c r="R22" s="15">
        <f t="shared" si="2"/>
        <v>1</v>
      </c>
      <c r="S22" s="59">
        <f t="shared" ref="S22:S24" si="19">SUM($M$19)</f>
        <v>3</v>
      </c>
      <c r="T22" s="59">
        <f>VLOOKUP(Q22,Varianten_Kombi!M:O,2,0)</f>
        <v>5</v>
      </c>
      <c r="U22" s="59">
        <f t="shared" si="9"/>
        <v>1</v>
      </c>
      <c r="V22" s="59" t="str">
        <f t="shared" si="10"/>
        <v>1351</v>
      </c>
      <c r="W22" s="15">
        <f>VLOOKUP(V22,Varianten_Kombi!$F$3:$H$1123,3,0)</f>
        <v>0</v>
      </c>
      <c r="X22" s="43">
        <f t="shared" si="3"/>
        <v>0</v>
      </c>
      <c r="Y22" s="43">
        <f t="shared" si="4"/>
        <v>0</v>
      </c>
      <c r="Z22" s="122">
        <f t="shared" si="11"/>
        <v>0</v>
      </c>
      <c r="AA22" s="15">
        <f t="shared" si="5"/>
        <v>0</v>
      </c>
    </row>
    <row r="23" spans="1:27" ht="24" customHeight="1" x14ac:dyDescent="0.2">
      <c r="A23" s="11">
        <f>Kalender!N231</f>
        <v>46249</v>
      </c>
      <c r="B23" s="167" t="str">
        <f>Kalender!O231</f>
        <v>Sa</v>
      </c>
      <c r="C23" s="1">
        <v>0</v>
      </c>
      <c r="D23" s="13" t="str">
        <f t="shared" si="18"/>
        <v>arbeitsfreier Tag</v>
      </c>
      <c r="E23" s="7"/>
      <c r="F23" s="6"/>
      <c r="G23" s="6"/>
      <c r="H23" s="6"/>
      <c r="I23" s="6"/>
      <c r="J23" s="160"/>
      <c r="K23" s="44">
        <f t="shared" si="6"/>
        <v>0</v>
      </c>
      <c r="L23" s="42">
        <f t="shared" si="7"/>
        <v>0</v>
      </c>
      <c r="O23" s="327"/>
      <c r="P23" s="328"/>
      <c r="Q23" s="15" t="str">
        <f t="shared" si="1"/>
        <v>Sa</v>
      </c>
      <c r="R23" s="15">
        <f t="shared" si="2"/>
        <v>1</v>
      </c>
      <c r="S23" s="59">
        <f t="shared" si="19"/>
        <v>3</v>
      </c>
      <c r="T23" s="59">
        <f>VLOOKUP(Q23,Varianten_Kombi!M:O,2,0)</f>
        <v>6</v>
      </c>
      <c r="U23" s="59">
        <f t="shared" si="9"/>
        <v>1</v>
      </c>
      <c r="V23" s="59" t="str">
        <f t="shared" si="10"/>
        <v>1361</v>
      </c>
      <c r="W23" s="15">
        <f>VLOOKUP(V23,Varianten_Kombi!$F$3:$H$1123,3,0)</f>
        <v>0</v>
      </c>
      <c r="X23" s="43">
        <f t="shared" si="3"/>
        <v>0</v>
      </c>
      <c r="Y23" s="43">
        <f t="shared" si="4"/>
        <v>0</v>
      </c>
      <c r="Z23" s="122">
        <f t="shared" si="11"/>
        <v>0</v>
      </c>
      <c r="AA23" s="15">
        <f t="shared" si="5"/>
        <v>0</v>
      </c>
    </row>
    <row r="24" spans="1:27" ht="24" customHeight="1" x14ac:dyDescent="0.2">
      <c r="A24" s="11">
        <f>Kalender!N232</f>
        <v>46250</v>
      </c>
      <c r="B24" s="167" t="str">
        <f>Kalender!O232</f>
        <v>So</v>
      </c>
      <c r="C24" s="1">
        <v>0</v>
      </c>
      <c r="D24" s="13" t="str">
        <f t="shared" si="18"/>
        <v>arbeitsfreier Tag</v>
      </c>
      <c r="E24" s="7"/>
      <c r="F24" s="6"/>
      <c r="G24" s="6"/>
      <c r="H24" s="6"/>
      <c r="I24" s="6"/>
      <c r="J24" s="160"/>
      <c r="K24" s="44">
        <f t="shared" si="6"/>
        <v>0</v>
      </c>
      <c r="L24" s="42">
        <f t="shared" si="7"/>
        <v>0</v>
      </c>
      <c r="O24" s="327"/>
      <c r="P24" s="328"/>
      <c r="Q24" s="15" t="str">
        <f t="shared" si="1"/>
        <v>So</v>
      </c>
      <c r="R24" s="15">
        <f t="shared" si="2"/>
        <v>1</v>
      </c>
      <c r="S24" s="59">
        <f t="shared" si="19"/>
        <v>3</v>
      </c>
      <c r="T24" s="59">
        <f>VLOOKUP(Q24,Varianten_Kombi!M:O,2,0)</f>
        <v>7</v>
      </c>
      <c r="U24" s="59">
        <f t="shared" si="9"/>
        <v>0</v>
      </c>
      <c r="V24" s="59" t="str">
        <f t="shared" si="10"/>
        <v>1370</v>
      </c>
      <c r="W24" s="15">
        <f>VLOOKUP(V24,Varianten_Kombi!$F$3:$H$1123,3,0)</f>
        <v>0</v>
      </c>
      <c r="X24" s="43">
        <f t="shared" si="3"/>
        <v>0</v>
      </c>
      <c r="Y24" s="43">
        <f t="shared" si="4"/>
        <v>0</v>
      </c>
      <c r="Z24" s="122">
        <f t="shared" si="11"/>
        <v>0</v>
      </c>
      <c r="AA24" s="15">
        <f t="shared" si="5"/>
        <v>0</v>
      </c>
    </row>
    <row r="25" spans="1:27" ht="24" customHeight="1" x14ac:dyDescent="0.2">
      <c r="A25" s="11">
        <f>Kalender!N233</f>
        <v>46251</v>
      </c>
      <c r="B25" s="167" t="str">
        <f>Kalender!O233</f>
        <v>Mo</v>
      </c>
      <c r="C25" s="3">
        <v>1</v>
      </c>
      <c r="D25" s="12" t="str">
        <f t="shared" si="18"/>
        <v>AZ</v>
      </c>
      <c r="E25" s="240"/>
      <c r="F25" s="240"/>
      <c r="G25" s="4"/>
      <c r="H25" s="4"/>
      <c r="I25" s="4"/>
      <c r="J25" s="9"/>
      <c r="K25" s="301">
        <f t="shared" si="6"/>
        <v>0</v>
      </c>
      <c r="L25" s="37">
        <f t="shared" si="7"/>
        <v>0</v>
      </c>
      <c r="M25" s="248">
        <f>SUM(K18:K24)</f>
        <v>0</v>
      </c>
      <c r="N25" s="148">
        <f>SUM(L18:L24)</f>
        <v>0</v>
      </c>
      <c r="O25" s="327"/>
      <c r="P25" s="328"/>
      <c r="Q25" s="15" t="str">
        <f t="shared" si="1"/>
        <v>Mo</v>
      </c>
      <c r="R25" s="15">
        <f t="shared" si="2"/>
        <v>1</v>
      </c>
      <c r="S25" s="59">
        <f t="shared" ref="S25:S27" si="20">SUM($M$26)</f>
        <v>4</v>
      </c>
      <c r="T25" s="59">
        <f>VLOOKUP(Q25,Varianten_Kombi!M:O,2,0)</f>
        <v>1</v>
      </c>
      <c r="U25" s="59">
        <f t="shared" si="9"/>
        <v>0</v>
      </c>
      <c r="V25" s="59" t="str">
        <f t="shared" si="10"/>
        <v>1410</v>
      </c>
      <c r="W25" s="15">
        <f>VLOOKUP(V25,Varianten_Kombi!$F$3:$H$1123,3,0)</f>
        <v>0</v>
      </c>
      <c r="X25" s="43">
        <f t="shared" si="3"/>
        <v>0</v>
      </c>
      <c r="Y25" s="43">
        <f t="shared" si="4"/>
        <v>0</v>
      </c>
      <c r="Z25" s="122">
        <f t="shared" si="11"/>
        <v>0</v>
      </c>
      <c r="AA25" s="15">
        <f t="shared" si="5"/>
        <v>0</v>
      </c>
    </row>
    <row r="26" spans="1:27" ht="24" customHeight="1" x14ac:dyDescent="0.2">
      <c r="A26" s="11">
        <f>Kalender!N234</f>
        <v>46252</v>
      </c>
      <c r="B26" s="167" t="str">
        <f>Kalender!O234</f>
        <v>Di</v>
      </c>
      <c r="C26" s="3">
        <v>1</v>
      </c>
      <c r="D26" s="12" t="str">
        <f t="shared" ref="D26" si="21"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301">
        <f t="shared" si="6"/>
        <v>0</v>
      </c>
      <c r="L26" s="37">
        <f t="shared" si="7"/>
        <v>0</v>
      </c>
      <c r="M26" s="45">
        <v>4</v>
      </c>
      <c r="N26" s="236"/>
      <c r="O26" s="327"/>
      <c r="P26" s="328"/>
      <c r="Q26" s="15" t="str">
        <f t="shared" si="1"/>
        <v>Di</v>
      </c>
      <c r="R26" s="15">
        <f t="shared" si="2"/>
        <v>1</v>
      </c>
      <c r="S26" s="59">
        <f t="shared" si="20"/>
        <v>4</v>
      </c>
      <c r="T26" s="59">
        <f>VLOOKUP(Q26,Varianten_Kombi!M:O,2,0)</f>
        <v>2</v>
      </c>
      <c r="U26" s="59">
        <f t="shared" si="9"/>
        <v>1</v>
      </c>
      <c r="V26" s="59" t="str">
        <f t="shared" si="10"/>
        <v>1421</v>
      </c>
      <c r="W26" s="15">
        <f>VLOOKUP(V26,Varianten_Kombi!$F$3:$H$1123,3,0)</f>
        <v>0</v>
      </c>
      <c r="X26" s="43">
        <f t="shared" si="3"/>
        <v>0</v>
      </c>
      <c r="Y26" s="43">
        <f t="shared" si="4"/>
        <v>0</v>
      </c>
      <c r="Z26" s="122">
        <f t="shared" si="11"/>
        <v>0</v>
      </c>
      <c r="AA26" s="15">
        <f t="shared" si="5"/>
        <v>0</v>
      </c>
    </row>
    <row r="27" spans="1:27" ht="24" customHeight="1" x14ac:dyDescent="0.2">
      <c r="A27" s="11">
        <f>Kalender!N235</f>
        <v>46253</v>
      </c>
      <c r="B27" s="167" t="str">
        <f>Kalender!O235</f>
        <v>Mi</v>
      </c>
      <c r="C27" s="3">
        <v>1</v>
      </c>
      <c r="D27" s="12" t="str">
        <f>IF(C27=0,"arbeitsfreier Tag",IF(C27=1,"AZ",IF(C27=2,"gesetzl. Feiertag",IF(C27=3,"Tarifurlaub",IF(C27=4,"Sonderurlaub",IF(C27=5,"krank (Arbeitsunfähigkeit)",IF(C27=6,"Aus-/Weiterbildung/Dienstreise","Zeitausgleich")))))))</f>
        <v>AZ</v>
      </c>
      <c r="E27" s="240"/>
      <c r="F27" s="240"/>
      <c r="G27" s="4"/>
      <c r="H27" s="4"/>
      <c r="I27" s="4"/>
      <c r="J27" s="9"/>
      <c r="K27" s="301">
        <f t="shared" si="6"/>
        <v>0</v>
      </c>
      <c r="L27" s="37">
        <f t="shared" si="7"/>
        <v>0</v>
      </c>
      <c r="M27" s="45"/>
      <c r="N27" s="236"/>
      <c r="O27" s="327"/>
      <c r="P27" s="328"/>
      <c r="Q27" s="15" t="str">
        <f t="shared" si="1"/>
        <v>Mi</v>
      </c>
      <c r="R27" s="15">
        <f t="shared" si="2"/>
        <v>1</v>
      </c>
      <c r="S27" s="59">
        <f t="shared" si="20"/>
        <v>4</v>
      </c>
      <c r="T27" s="59">
        <f>VLOOKUP(Q27,Varianten_Kombi!M:O,2,0)</f>
        <v>3</v>
      </c>
      <c r="U27" s="59">
        <f t="shared" si="9"/>
        <v>1</v>
      </c>
      <c r="V27" s="59" t="str">
        <f t="shared" si="10"/>
        <v>1431</v>
      </c>
      <c r="W27" s="15">
        <f>VLOOKUP(V27,Varianten_Kombi!$F$3:$H$1123,3,0)</f>
        <v>0</v>
      </c>
      <c r="X27" s="43">
        <f t="shared" si="3"/>
        <v>0</v>
      </c>
      <c r="Y27" s="43">
        <f t="shared" si="4"/>
        <v>0</v>
      </c>
      <c r="Z27" s="122">
        <f t="shared" si="11"/>
        <v>0</v>
      </c>
      <c r="AA27" s="15">
        <f t="shared" si="5"/>
        <v>0</v>
      </c>
    </row>
    <row r="28" spans="1:27" ht="24" customHeight="1" x14ac:dyDescent="0.2">
      <c r="A28" s="11">
        <f>Kalender!N236</f>
        <v>46254</v>
      </c>
      <c r="B28" s="167" t="str">
        <f>Kalender!O236</f>
        <v>Do</v>
      </c>
      <c r="C28" s="3">
        <v>1</v>
      </c>
      <c r="D28" s="12" t="str">
        <f>IF(C28=0,"arbeitsfreier Tag",IF(C28=1,"AZ",IF(C28=2,"gesetzl. Feiertag",IF(C28=3,"Tarifurlaub",IF(C28=4,"Sonderurlaub",IF(C28=5,"krank (Arbeitsunfähigkeit)",IF(C28=6,"Aus-/Weiterbildung/Dienstreise","Zeitausgleich")))))))</f>
        <v>AZ</v>
      </c>
      <c r="E28" s="240"/>
      <c r="F28" s="240"/>
      <c r="G28" s="4"/>
      <c r="H28" s="4"/>
      <c r="I28" s="4"/>
      <c r="J28" s="9"/>
      <c r="K28" s="301">
        <f t="shared" si="6"/>
        <v>0</v>
      </c>
      <c r="L28" s="37">
        <f t="shared" si="7"/>
        <v>0</v>
      </c>
      <c r="O28" s="327"/>
      <c r="P28" s="328"/>
      <c r="Q28" s="15" t="str">
        <f t="shared" si="1"/>
        <v>Do</v>
      </c>
      <c r="R28" s="15">
        <f t="shared" si="2"/>
        <v>1</v>
      </c>
      <c r="S28" s="59">
        <f>SUM($M$26)</f>
        <v>4</v>
      </c>
      <c r="T28" s="59">
        <f>VLOOKUP(Q28,Varianten_Kombi!M:O,2,0)</f>
        <v>4</v>
      </c>
      <c r="U28" s="59">
        <f t="shared" si="9"/>
        <v>1</v>
      </c>
      <c r="V28" s="59" t="str">
        <f t="shared" si="10"/>
        <v>1441</v>
      </c>
      <c r="W28" s="15">
        <f>VLOOKUP(V28,Varianten_Kombi!$F$3:$H$1123,3,0)</f>
        <v>0</v>
      </c>
      <c r="X28" s="43">
        <f t="shared" si="3"/>
        <v>0</v>
      </c>
      <c r="Y28" s="43">
        <f t="shared" si="4"/>
        <v>0</v>
      </c>
      <c r="Z28" s="122">
        <f t="shared" si="11"/>
        <v>0</v>
      </c>
      <c r="AA28" s="15">
        <f t="shared" si="5"/>
        <v>0</v>
      </c>
    </row>
    <row r="29" spans="1:27" ht="24" customHeight="1" x14ac:dyDescent="0.2">
      <c r="A29" s="11">
        <f>Kalender!N237</f>
        <v>46255</v>
      </c>
      <c r="B29" s="167" t="str">
        <f>Kalender!O237</f>
        <v>Fr</v>
      </c>
      <c r="C29" s="3">
        <v>1</v>
      </c>
      <c r="D29" s="12" t="str">
        <f t="shared" ref="D29:D33" si="22">IF(C29=0,"arbeitsfreier Tag",IF(C29=1,"AZ",IF(C29=2,"gesetzl. Feiertag",IF(C29=3,"Tarifurlaub",IF(C29=4,"Sonderurlaub",IF(C29=5,"krank (Arbeitsunfähigkeit)",IF(C29=6,"Aus-/Weiterbildung/Dienstreise","Zeitausgleich")))))))</f>
        <v>AZ</v>
      </c>
      <c r="E29" s="240"/>
      <c r="F29" s="240"/>
      <c r="G29" s="4"/>
      <c r="H29" s="4"/>
      <c r="I29" s="4"/>
      <c r="J29" s="9"/>
      <c r="K29" s="301">
        <f t="shared" si="6"/>
        <v>0</v>
      </c>
      <c r="L29" s="37">
        <f t="shared" si="7"/>
        <v>0</v>
      </c>
      <c r="O29" s="327"/>
      <c r="P29" s="328"/>
      <c r="Q29" s="15" t="str">
        <f t="shared" si="1"/>
        <v>Fr</v>
      </c>
      <c r="R29" s="15">
        <f t="shared" si="2"/>
        <v>1</v>
      </c>
      <c r="S29" s="59">
        <f>SUM($M$26)</f>
        <v>4</v>
      </c>
      <c r="T29" s="59">
        <f>VLOOKUP(Q29,Varianten_Kombi!M:O,2,0)</f>
        <v>5</v>
      </c>
      <c r="U29" s="59">
        <f t="shared" si="9"/>
        <v>1</v>
      </c>
      <c r="V29" s="59" t="str">
        <f t="shared" si="10"/>
        <v>1451</v>
      </c>
      <c r="W29" s="15">
        <f>VLOOKUP(V29,Varianten_Kombi!$F$3:$H$1123,3,0)</f>
        <v>0</v>
      </c>
      <c r="X29" s="43">
        <f t="shared" si="3"/>
        <v>0</v>
      </c>
      <c r="Y29" s="43">
        <f t="shared" si="4"/>
        <v>0</v>
      </c>
      <c r="Z29" s="122">
        <f t="shared" si="11"/>
        <v>0</v>
      </c>
      <c r="AA29" s="15">
        <f t="shared" si="5"/>
        <v>0</v>
      </c>
    </row>
    <row r="30" spans="1:27" ht="24" customHeight="1" x14ac:dyDescent="0.2">
      <c r="A30" s="11">
        <f>Kalender!N238</f>
        <v>46256</v>
      </c>
      <c r="B30" s="167" t="str">
        <f>Kalender!O238</f>
        <v>Sa</v>
      </c>
      <c r="C30" s="1">
        <v>0</v>
      </c>
      <c r="D30" s="13" t="str">
        <f t="shared" si="22"/>
        <v>arbeitsfreier Tag</v>
      </c>
      <c r="E30" s="7"/>
      <c r="F30" s="6"/>
      <c r="G30" s="6"/>
      <c r="H30" s="6"/>
      <c r="I30" s="6"/>
      <c r="J30" s="160"/>
      <c r="K30" s="44">
        <f t="shared" si="6"/>
        <v>0</v>
      </c>
      <c r="L30" s="42">
        <f t="shared" si="7"/>
        <v>0</v>
      </c>
      <c r="O30" s="327"/>
      <c r="P30" s="328"/>
      <c r="Q30" s="15" t="str">
        <f t="shared" si="1"/>
        <v>Sa</v>
      </c>
      <c r="R30" s="15">
        <f t="shared" si="2"/>
        <v>1</v>
      </c>
      <c r="S30" s="59">
        <f>SUM($M$26)</f>
        <v>4</v>
      </c>
      <c r="T30" s="59">
        <f>VLOOKUP(Q30,Varianten_Kombi!M:O,2,0)</f>
        <v>6</v>
      </c>
      <c r="U30" s="59">
        <f t="shared" si="9"/>
        <v>1</v>
      </c>
      <c r="V30" s="59" t="str">
        <f t="shared" si="10"/>
        <v>1461</v>
      </c>
      <c r="W30" s="15">
        <f>VLOOKUP(V30,Varianten_Kombi!$F$3:$H$1123,3,0)</f>
        <v>0</v>
      </c>
      <c r="X30" s="43">
        <f t="shared" si="3"/>
        <v>0</v>
      </c>
      <c r="Y30" s="43">
        <f t="shared" si="4"/>
        <v>0</v>
      </c>
      <c r="Z30" s="122">
        <f t="shared" si="11"/>
        <v>0</v>
      </c>
      <c r="AA30" s="15">
        <f t="shared" si="5"/>
        <v>0</v>
      </c>
    </row>
    <row r="31" spans="1:27" ht="24" customHeight="1" x14ac:dyDescent="0.2">
      <c r="A31" s="11">
        <f>Kalender!N239</f>
        <v>46257</v>
      </c>
      <c r="B31" s="167" t="str">
        <f>Kalender!O239</f>
        <v>So</v>
      </c>
      <c r="C31" s="1">
        <v>0</v>
      </c>
      <c r="D31" s="13" t="str">
        <f>IF(C31=0,"arbeitsfreier Tag",IF(C31=1,"AZ",IF(C31=2,"gesetzl. Feiertag",IF(C31=3,"Tarifurlaub",IF(C31=4,"Sonderurlaub",IF(C31=5,"krank (Arbeitsunfähigkeit)",IF(C31=6,"Aus-/Weiterbildung/Dienstreise","Zeitausgleich")))))))</f>
        <v>arbeitsfreier Tag</v>
      </c>
      <c r="E31" s="7"/>
      <c r="F31" s="6"/>
      <c r="G31" s="6"/>
      <c r="H31" s="6"/>
      <c r="I31" s="6"/>
      <c r="J31" s="160"/>
      <c r="K31" s="44">
        <f t="shared" si="6"/>
        <v>0</v>
      </c>
      <c r="L31" s="42">
        <f t="shared" si="7"/>
        <v>0</v>
      </c>
      <c r="N31" s="15"/>
      <c r="O31" s="327"/>
      <c r="P31" s="328"/>
      <c r="Q31" s="15" t="str">
        <f t="shared" si="1"/>
        <v>So</v>
      </c>
      <c r="R31" s="15">
        <f t="shared" si="2"/>
        <v>1</v>
      </c>
      <c r="S31" s="59">
        <f t="shared" ref="S31" si="23">SUM($M$26)</f>
        <v>4</v>
      </c>
      <c r="T31" s="59">
        <f>VLOOKUP(Q31,Varianten_Kombi!M:O,2,0)</f>
        <v>7</v>
      </c>
      <c r="U31" s="59">
        <f t="shared" si="9"/>
        <v>0</v>
      </c>
      <c r="V31" s="59" t="str">
        <f t="shared" si="10"/>
        <v>1470</v>
      </c>
      <c r="W31" s="15">
        <f>VLOOKUP(V31,Varianten_Kombi!$F$3:$H$1123,3,0)</f>
        <v>0</v>
      </c>
      <c r="X31" s="43">
        <f t="shared" si="3"/>
        <v>0</v>
      </c>
      <c r="Y31" s="43">
        <f t="shared" si="4"/>
        <v>0</v>
      </c>
      <c r="Z31" s="122">
        <f t="shared" si="11"/>
        <v>0</v>
      </c>
      <c r="AA31" s="15">
        <f t="shared" si="5"/>
        <v>0</v>
      </c>
    </row>
    <row r="32" spans="1:27" ht="24" customHeight="1" x14ac:dyDescent="0.2">
      <c r="A32" s="11">
        <f>Kalender!N240</f>
        <v>46258</v>
      </c>
      <c r="B32" s="167" t="str">
        <f>Kalender!O240</f>
        <v>Mo</v>
      </c>
      <c r="C32" s="3">
        <v>1</v>
      </c>
      <c r="D32" s="12" t="str">
        <f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301">
        <f t="shared" si="6"/>
        <v>0</v>
      </c>
      <c r="L32" s="37">
        <f t="shared" si="7"/>
        <v>0</v>
      </c>
      <c r="M32" s="298">
        <f>SUM(K25:K31)</f>
        <v>0</v>
      </c>
      <c r="N32" s="151">
        <f>SUM(L25:L31)</f>
        <v>0</v>
      </c>
      <c r="O32" s="327"/>
      <c r="P32" s="328"/>
      <c r="Q32" s="15" t="str">
        <f t="shared" si="1"/>
        <v>Mo</v>
      </c>
      <c r="R32" s="15">
        <f t="shared" si="2"/>
        <v>1</v>
      </c>
      <c r="S32" s="59">
        <f t="shared" ref="S32:S34" si="24">SUM($M$33)</f>
        <v>5</v>
      </c>
      <c r="T32" s="59">
        <f>VLOOKUP(Q32,Varianten_Kombi!M:O,2,0)</f>
        <v>1</v>
      </c>
      <c r="U32" s="59">
        <f t="shared" si="9"/>
        <v>0</v>
      </c>
      <c r="V32" s="59" t="str">
        <f t="shared" si="10"/>
        <v>1510</v>
      </c>
      <c r="W32" s="15">
        <f>VLOOKUP(V32,Varianten_Kombi!$F$3:$H$1123,3,0)</f>
        <v>0</v>
      </c>
      <c r="X32" s="43">
        <f t="shared" si="3"/>
        <v>0</v>
      </c>
      <c r="Y32" s="43">
        <f t="shared" si="4"/>
        <v>0</v>
      </c>
      <c r="Z32" s="122">
        <f t="shared" si="11"/>
        <v>0</v>
      </c>
      <c r="AA32" s="15">
        <f t="shared" si="5"/>
        <v>0</v>
      </c>
    </row>
    <row r="33" spans="1:27" ht="24" customHeight="1" x14ac:dyDescent="0.2">
      <c r="A33" s="11">
        <f>Kalender!N241</f>
        <v>46259</v>
      </c>
      <c r="B33" s="167" t="str">
        <f>Kalender!O241</f>
        <v>Di</v>
      </c>
      <c r="C33" s="3">
        <v>1</v>
      </c>
      <c r="D33" s="12" t="str">
        <f t="shared" si="22"/>
        <v>AZ</v>
      </c>
      <c r="E33" s="240"/>
      <c r="F33" s="240"/>
      <c r="G33" s="4"/>
      <c r="H33" s="4"/>
      <c r="I33" s="4"/>
      <c r="J33" s="9"/>
      <c r="K33" s="301">
        <f t="shared" si="6"/>
        <v>0</v>
      </c>
      <c r="L33" s="37">
        <f t="shared" si="7"/>
        <v>0</v>
      </c>
      <c r="M33" s="237">
        <v>5</v>
      </c>
      <c r="N33" s="236"/>
      <c r="O33" s="327"/>
      <c r="P33" s="328"/>
      <c r="Q33" s="15" t="str">
        <f t="shared" si="1"/>
        <v>Di</v>
      </c>
      <c r="R33" s="15">
        <f t="shared" si="2"/>
        <v>1</v>
      </c>
      <c r="S33" s="59">
        <f t="shared" si="24"/>
        <v>5</v>
      </c>
      <c r="T33" s="59">
        <f>VLOOKUP(Q33,Varianten_Kombi!M:O,2,0)</f>
        <v>2</v>
      </c>
      <c r="U33" s="59">
        <f t="shared" si="9"/>
        <v>1</v>
      </c>
      <c r="V33" s="59" t="str">
        <f t="shared" si="10"/>
        <v>1521</v>
      </c>
      <c r="W33" s="15">
        <f>VLOOKUP(V33,Varianten_Kombi!$F$3:$H$1123,3,0)</f>
        <v>0</v>
      </c>
      <c r="X33" s="43">
        <f t="shared" si="3"/>
        <v>0</v>
      </c>
      <c r="Y33" s="43">
        <f t="shared" si="4"/>
        <v>0</v>
      </c>
      <c r="Z33" s="122">
        <f t="shared" si="11"/>
        <v>0</v>
      </c>
      <c r="AA33" s="15">
        <f t="shared" si="5"/>
        <v>0</v>
      </c>
    </row>
    <row r="34" spans="1:27" ht="24" customHeight="1" x14ac:dyDescent="0.2">
      <c r="A34" s="11">
        <f>Kalender!N242</f>
        <v>46260</v>
      </c>
      <c r="B34" s="167" t="str">
        <f>Kalender!O242</f>
        <v>Mi</v>
      </c>
      <c r="C34" s="3">
        <v>1</v>
      </c>
      <c r="D34" s="12" t="str">
        <f t="shared" ref="D34:D39" si="25">IF(C34=0,"arbeitsfreier Tag",IF(C34=1,"AZ",IF(C34=2,"gesetzl. Feiertag",IF(C34=3,"Tarifurlaub",IF(C34=4,"Sonderurlaub",IF(C34=5,"krank (Arbeitsunfähigkeit)",IF(C34=6,"Aus-/Weiterbildung/Dienstreise","Zeitausgleich")))))))</f>
        <v>AZ</v>
      </c>
      <c r="E34" s="240"/>
      <c r="F34" s="240"/>
      <c r="G34" s="4"/>
      <c r="H34" s="4"/>
      <c r="I34" s="4"/>
      <c r="J34" s="9"/>
      <c r="K34" s="301">
        <f t="shared" si="6"/>
        <v>0</v>
      </c>
      <c r="L34" s="37">
        <f t="shared" si="7"/>
        <v>0</v>
      </c>
      <c r="M34" s="206"/>
      <c r="N34" s="210"/>
      <c r="O34" s="327"/>
      <c r="P34" s="328"/>
      <c r="Q34" s="15" t="str">
        <f t="shared" si="1"/>
        <v>Mi</v>
      </c>
      <c r="R34" s="15">
        <f t="shared" si="2"/>
        <v>1</v>
      </c>
      <c r="S34" s="59">
        <f t="shared" si="24"/>
        <v>5</v>
      </c>
      <c r="T34" s="59">
        <f>VLOOKUP(Q34,Varianten_Kombi!M:O,2,0)</f>
        <v>3</v>
      </c>
      <c r="U34" s="59">
        <f t="shared" si="9"/>
        <v>1</v>
      </c>
      <c r="V34" s="59" t="str">
        <f t="shared" si="10"/>
        <v>1531</v>
      </c>
      <c r="W34" s="15">
        <f>VLOOKUP(V34,Varianten_Kombi!$F$3:$H$1123,3,0)</f>
        <v>0</v>
      </c>
      <c r="X34" s="43">
        <f t="shared" si="3"/>
        <v>0</v>
      </c>
      <c r="Y34" s="43">
        <f t="shared" si="4"/>
        <v>0</v>
      </c>
      <c r="Z34" s="122">
        <f t="shared" si="11"/>
        <v>0</v>
      </c>
      <c r="AA34" s="15">
        <f t="shared" si="5"/>
        <v>0</v>
      </c>
    </row>
    <row r="35" spans="1:27" ht="24" customHeight="1" x14ac:dyDescent="0.2">
      <c r="A35" s="11">
        <f>Kalender!N243</f>
        <v>46261</v>
      </c>
      <c r="B35" s="167" t="str">
        <f>Kalender!O243</f>
        <v>Do</v>
      </c>
      <c r="C35" s="3">
        <v>1</v>
      </c>
      <c r="D35" s="12" t="str">
        <f t="shared" si="25"/>
        <v>AZ</v>
      </c>
      <c r="E35" s="240"/>
      <c r="F35" s="240"/>
      <c r="G35" s="4"/>
      <c r="H35" s="4"/>
      <c r="I35" s="4"/>
      <c r="J35" s="9"/>
      <c r="K35" s="301">
        <f t="shared" si="6"/>
        <v>0</v>
      </c>
      <c r="L35" s="37">
        <f t="shared" si="7"/>
        <v>0</v>
      </c>
      <c r="O35" s="327"/>
      <c r="P35" s="328"/>
      <c r="Q35" s="15" t="str">
        <f t="shared" si="1"/>
        <v>Do</v>
      </c>
      <c r="R35" s="15">
        <f t="shared" si="2"/>
        <v>1</v>
      </c>
      <c r="S35" s="59">
        <f>SUM($M$33)</f>
        <v>5</v>
      </c>
      <c r="T35" s="59">
        <f>VLOOKUP(Q35,Varianten_Kombi!M:O,2,0)</f>
        <v>4</v>
      </c>
      <c r="U35" s="59">
        <f t="shared" si="9"/>
        <v>1</v>
      </c>
      <c r="V35" s="59" t="str">
        <f t="shared" si="10"/>
        <v>1541</v>
      </c>
      <c r="W35" s="15">
        <f>VLOOKUP(V35,Varianten_Kombi!$F$3:$H$1123,3,0)</f>
        <v>0</v>
      </c>
      <c r="X35" s="43">
        <f t="shared" si="3"/>
        <v>0</v>
      </c>
      <c r="Y35" s="43">
        <f t="shared" si="4"/>
        <v>0</v>
      </c>
      <c r="Z35" s="122">
        <f t="shared" si="11"/>
        <v>0</v>
      </c>
      <c r="AA35" s="15">
        <f t="shared" si="5"/>
        <v>0</v>
      </c>
    </row>
    <row r="36" spans="1:27" ht="24" customHeight="1" x14ac:dyDescent="0.2">
      <c r="A36" s="11">
        <f>Kalender!N244</f>
        <v>46262</v>
      </c>
      <c r="B36" s="167" t="str">
        <f>Kalender!O244</f>
        <v>Fr</v>
      </c>
      <c r="C36" s="3">
        <v>1</v>
      </c>
      <c r="D36" s="12" t="str">
        <f t="shared" si="25"/>
        <v>AZ</v>
      </c>
      <c r="E36" s="240"/>
      <c r="F36" s="240"/>
      <c r="G36" s="4"/>
      <c r="H36" s="4"/>
      <c r="I36" s="4"/>
      <c r="J36" s="9"/>
      <c r="K36" s="301">
        <f t="shared" si="6"/>
        <v>0</v>
      </c>
      <c r="L36" s="37">
        <f t="shared" si="7"/>
        <v>0</v>
      </c>
      <c r="O36" s="327"/>
      <c r="P36" s="328"/>
      <c r="Q36" s="15" t="str">
        <f t="shared" si="1"/>
        <v>Fr</v>
      </c>
      <c r="R36" s="15">
        <f t="shared" si="2"/>
        <v>1</v>
      </c>
      <c r="S36" s="59">
        <f>SUM($M$33)</f>
        <v>5</v>
      </c>
      <c r="T36" s="59">
        <f>VLOOKUP(Q36,Varianten_Kombi!M:O,2,0)</f>
        <v>5</v>
      </c>
      <c r="U36" s="59">
        <f t="shared" si="9"/>
        <v>1</v>
      </c>
      <c r="V36" s="59" t="str">
        <f t="shared" si="10"/>
        <v>1551</v>
      </c>
      <c r="W36" s="15">
        <f>VLOOKUP(V36,Varianten_Kombi!$F$3:$H$1123,3,0)</f>
        <v>0</v>
      </c>
      <c r="X36" s="43">
        <f t="shared" si="3"/>
        <v>0</v>
      </c>
      <c r="Y36" s="43">
        <f t="shared" si="4"/>
        <v>0</v>
      </c>
      <c r="Z36" s="122">
        <f t="shared" si="11"/>
        <v>0</v>
      </c>
      <c r="AA36" s="15">
        <f t="shared" si="5"/>
        <v>0</v>
      </c>
    </row>
    <row r="37" spans="1:27" ht="24" customHeight="1" x14ac:dyDescent="0.2">
      <c r="A37" s="11">
        <f>Kalender!N245</f>
        <v>46263</v>
      </c>
      <c r="B37" s="167" t="str">
        <f>Kalender!O245</f>
        <v>Sa</v>
      </c>
      <c r="C37" s="1">
        <v>0</v>
      </c>
      <c r="D37" s="13" t="str">
        <f t="shared" si="25"/>
        <v>arbeitsfreier Tag</v>
      </c>
      <c r="E37" s="7"/>
      <c r="F37" s="6"/>
      <c r="G37" s="6"/>
      <c r="H37" s="6"/>
      <c r="I37" s="6"/>
      <c r="J37" s="160"/>
      <c r="K37" s="44">
        <f t="shared" si="6"/>
        <v>0</v>
      </c>
      <c r="L37" s="42">
        <f t="shared" si="7"/>
        <v>0</v>
      </c>
      <c r="M37" s="41">
        <f>SUM(K32:K38)</f>
        <v>0</v>
      </c>
      <c r="N37" s="151">
        <f>SUM(L32:L38)</f>
        <v>0</v>
      </c>
      <c r="O37" s="327"/>
      <c r="P37" s="328"/>
      <c r="Q37" s="15" t="str">
        <f t="shared" si="1"/>
        <v>Sa</v>
      </c>
      <c r="R37" s="15">
        <f t="shared" si="2"/>
        <v>1</v>
      </c>
      <c r="S37" s="59">
        <f>SUM($M$33)</f>
        <v>5</v>
      </c>
      <c r="T37" s="59">
        <f>VLOOKUP(Q37,Varianten_Kombi!M:O,2,0)</f>
        <v>6</v>
      </c>
      <c r="U37" s="59">
        <f t="shared" si="9"/>
        <v>1</v>
      </c>
      <c r="V37" s="59" t="str">
        <f t="shared" si="10"/>
        <v>1561</v>
      </c>
      <c r="W37" s="15">
        <f>VLOOKUP(V37,Varianten_Kombi!$F$3:$H$1123,3,0)</f>
        <v>0</v>
      </c>
      <c r="X37" s="43">
        <f t="shared" si="3"/>
        <v>0</v>
      </c>
      <c r="Y37" s="43">
        <f t="shared" si="4"/>
        <v>0</v>
      </c>
      <c r="Z37" s="122">
        <f t="shared" si="11"/>
        <v>0</v>
      </c>
      <c r="AA37" s="15">
        <f t="shared" si="5"/>
        <v>0</v>
      </c>
    </row>
    <row r="38" spans="1:27" ht="24" customHeight="1" x14ac:dyDescent="0.2">
      <c r="A38" s="11">
        <f>Kalender!N246</f>
        <v>46264</v>
      </c>
      <c r="B38" s="167" t="str">
        <f>Kalender!O246</f>
        <v>So</v>
      </c>
      <c r="C38" s="1">
        <v>0</v>
      </c>
      <c r="D38" s="13" t="str">
        <f t="shared" si="25"/>
        <v>arbeitsfreier Tag</v>
      </c>
      <c r="E38" s="7"/>
      <c r="F38" s="6"/>
      <c r="G38" s="6"/>
      <c r="H38" s="6"/>
      <c r="I38" s="6"/>
      <c r="J38" s="160"/>
      <c r="K38" s="44">
        <f t="shared" si="6"/>
        <v>0</v>
      </c>
      <c r="L38" s="42">
        <f t="shared" si="7"/>
        <v>0</v>
      </c>
      <c r="M38" s="237">
        <v>5</v>
      </c>
      <c r="O38" s="336"/>
      <c r="P38" s="337"/>
      <c r="Q38" s="15" t="str">
        <f t="shared" si="1"/>
        <v>So</v>
      </c>
      <c r="R38" s="15">
        <f t="shared" si="2"/>
        <v>1</v>
      </c>
      <c r="S38" s="59">
        <f>SUM($M$33)</f>
        <v>5</v>
      </c>
      <c r="T38" s="59">
        <f>VLOOKUP(Q38,Varianten_Kombi!M:O,2,0)</f>
        <v>7</v>
      </c>
      <c r="U38" s="59">
        <f t="shared" si="9"/>
        <v>0</v>
      </c>
      <c r="V38" s="59" t="str">
        <f t="shared" si="10"/>
        <v>1570</v>
      </c>
      <c r="W38" s="15">
        <f>VLOOKUP(V38,Varianten_Kombi!$F$3:$H$1123,3,0)</f>
        <v>0</v>
      </c>
      <c r="X38" s="43">
        <f t="shared" si="3"/>
        <v>0</v>
      </c>
      <c r="Y38" s="43">
        <f t="shared" si="4"/>
        <v>0</v>
      </c>
      <c r="Z38" s="122">
        <f t="shared" si="11"/>
        <v>0</v>
      </c>
      <c r="AA38" s="15">
        <f t="shared" si="5"/>
        <v>0</v>
      </c>
    </row>
    <row r="39" spans="1:27" ht="24" customHeight="1" x14ac:dyDescent="0.2">
      <c r="A39" s="11">
        <f>Kalender!N247</f>
        <v>46265</v>
      </c>
      <c r="B39" s="167" t="str">
        <f>Kalender!O247</f>
        <v>Mo</v>
      </c>
      <c r="C39" s="3">
        <v>1</v>
      </c>
      <c r="D39" s="12" t="str">
        <f t="shared" si="25"/>
        <v>AZ</v>
      </c>
      <c r="E39" s="240"/>
      <c r="F39" s="240"/>
      <c r="G39" s="4"/>
      <c r="H39" s="4"/>
      <c r="I39" s="4"/>
      <c r="J39" s="9"/>
      <c r="K39" s="301">
        <f t="shared" si="6"/>
        <v>0</v>
      </c>
      <c r="L39" s="37">
        <f t="shared" si="7"/>
        <v>0</v>
      </c>
      <c r="M39" s="41">
        <f>SUM(K39:K39)</f>
        <v>0</v>
      </c>
      <c r="N39" s="37">
        <f>SUM(L39:L39)</f>
        <v>0</v>
      </c>
      <c r="O39" s="168"/>
      <c r="P39" s="168"/>
      <c r="Q39" s="15" t="str">
        <f t="shared" ref="Q39" si="26">B39</f>
        <v>Mo</v>
      </c>
      <c r="R39" s="15">
        <f t="shared" si="2"/>
        <v>1</v>
      </c>
      <c r="S39" s="59">
        <f>SUM($M$38)</f>
        <v>5</v>
      </c>
      <c r="T39" s="59">
        <f>VLOOKUP(Q39,Varianten_Kombi!M:O,2,0)</f>
        <v>1</v>
      </c>
      <c r="U39" s="59">
        <f t="shared" si="9"/>
        <v>0</v>
      </c>
      <c r="V39" s="59" t="str">
        <f t="shared" ref="V39" si="27">CONCATENATE(R39,S39,T39,U39)</f>
        <v>1510</v>
      </c>
      <c r="W39" s="15">
        <f>VLOOKUP(V39,Varianten_Kombi!$F$3:$H$1123,3,0)</f>
        <v>0</v>
      </c>
      <c r="X39" s="43">
        <f t="shared" si="3"/>
        <v>0</v>
      </c>
      <c r="Y39" s="43">
        <f t="shared" si="4"/>
        <v>0</v>
      </c>
      <c r="Z39" s="122">
        <f t="shared" si="11"/>
        <v>0</v>
      </c>
      <c r="AA39" s="15">
        <f t="shared" si="5"/>
        <v>0</v>
      </c>
    </row>
    <row r="40" spans="1:27" ht="24" customHeight="1" x14ac:dyDescent="0.2">
      <c r="A40" s="56"/>
      <c r="B40" s="166"/>
      <c r="C40" s="169"/>
      <c r="D40" s="58"/>
      <c r="E40" s="170"/>
      <c r="F40" s="171"/>
      <c r="G40" s="171"/>
      <c r="H40" s="171"/>
      <c r="I40" s="171"/>
      <c r="J40" s="171"/>
      <c r="K40" s="43"/>
      <c r="L40" s="38"/>
      <c r="O40" s="168"/>
      <c r="P40" s="168"/>
      <c r="X40" s="43"/>
      <c r="Y40" s="43"/>
      <c r="Z40" s="122"/>
    </row>
    <row r="41" spans="1:27" ht="24" customHeight="1" x14ac:dyDescent="0.2">
      <c r="A41" s="56"/>
      <c r="B41" s="166"/>
      <c r="C41" s="169"/>
      <c r="D41" s="58"/>
      <c r="E41" s="170"/>
      <c r="F41" s="171"/>
      <c r="G41" s="171"/>
      <c r="H41" s="171"/>
      <c r="I41" s="171"/>
      <c r="J41" s="171"/>
      <c r="K41" s="43"/>
      <c r="L41" s="38"/>
      <c r="O41" s="168"/>
      <c r="P41" s="168"/>
      <c r="X41" s="43"/>
      <c r="Y41" s="43"/>
      <c r="Z41" s="122"/>
    </row>
    <row r="42" spans="1:27" ht="24" customHeight="1" thickBot="1" x14ac:dyDescent="0.25">
      <c r="A42" s="56"/>
      <c r="B42" s="166"/>
      <c r="C42" s="169"/>
      <c r="D42" s="58"/>
      <c r="E42" s="170"/>
      <c r="F42" s="171"/>
      <c r="G42" s="171"/>
      <c r="H42" s="171"/>
      <c r="I42" s="171"/>
      <c r="J42" s="171"/>
      <c r="K42" s="43"/>
      <c r="L42" s="38"/>
      <c r="O42" s="168"/>
      <c r="P42" s="168"/>
      <c r="X42" s="43"/>
      <c r="Y42" s="43"/>
      <c r="Z42" s="122"/>
    </row>
    <row r="43" spans="1:27" ht="24" customHeight="1" x14ac:dyDescent="0.2">
      <c r="A43" s="56"/>
      <c r="B43" s="166"/>
      <c r="E43" s="180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  <c r="X43" s="43"/>
      <c r="Y43" s="43"/>
      <c r="Z43" s="122"/>
    </row>
    <row r="44" spans="1:27" ht="24" customHeight="1" x14ac:dyDescent="0.2">
      <c r="A44" s="56"/>
      <c r="B44" s="166"/>
      <c r="E44" s="183" t="s">
        <v>25</v>
      </c>
      <c r="K44" s="64">
        <f>SUM(M39,M32,M25,M18,M11,M37)</f>
        <v>0</v>
      </c>
      <c r="L44" s="14"/>
      <c r="M44" s="15" t="s">
        <v>46</v>
      </c>
      <c r="N44" s="15"/>
      <c r="O44" s="16">
        <f>Jul!O47</f>
        <v>0</v>
      </c>
      <c r="P44" s="184"/>
      <c r="X44" s="43"/>
      <c r="Y44" s="43"/>
      <c r="Z44" s="122"/>
    </row>
    <row r="45" spans="1:27" ht="24" customHeight="1" x14ac:dyDescent="0.2">
      <c r="A45" s="56"/>
      <c r="B45" s="166"/>
      <c r="E45" s="183" t="s">
        <v>39</v>
      </c>
      <c r="K45" s="64">
        <f>Jul!$K$49</f>
        <v>0</v>
      </c>
      <c r="L45"/>
      <c r="M45" s="15" t="s">
        <v>45</v>
      </c>
      <c r="N45" s="15"/>
      <c r="O45" s="16">
        <f>SUM(COUNTIF(C9:C39,3))</f>
        <v>0</v>
      </c>
      <c r="P45" s="184"/>
      <c r="X45" s="43"/>
      <c r="Y45" s="43"/>
      <c r="Z45" s="122"/>
    </row>
    <row r="46" spans="1:27" ht="24" customHeight="1" x14ac:dyDescent="0.2">
      <c r="A46" s="56"/>
      <c r="B46" s="166"/>
      <c r="E46" s="183" t="s">
        <v>26</v>
      </c>
      <c r="K46" s="64">
        <f>SUM(K44:K45)</f>
        <v>0</v>
      </c>
      <c r="L46"/>
      <c r="M46" s="15" t="s">
        <v>50</v>
      </c>
      <c r="N46" s="15"/>
      <c r="O46" s="16">
        <f>O44-O45</f>
        <v>0</v>
      </c>
      <c r="P46" s="184"/>
      <c r="X46" s="43"/>
      <c r="Y46" s="43"/>
      <c r="Z46" s="122"/>
    </row>
    <row r="47" spans="1:27" x14ac:dyDescent="0.2">
      <c r="E47" s="183" t="s">
        <v>27</v>
      </c>
      <c r="K47" s="67">
        <f>SUM(N39,N32,N25,N18,N11,N37)</f>
        <v>0</v>
      </c>
      <c r="L47"/>
      <c r="N47" s="15"/>
      <c r="O47" s="17"/>
      <c r="P47" s="185"/>
    </row>
    <row r="48" spans="1:27" ht="24" customHeight="1" thickBot="1" x14ac:dyDescent="0.25">
      <c r="A48"/>
      <c r="E48" s="183"/>
      <c r="K48" s="68"/>
      <c r="L48"/>
      <c r="N48" s="15"/>
      <c r="O48" s="17"/>
      <c r="P48" s="185"/>
    </row>
    <row r="49" spans="1:16" ht="24" customHeight="1" thickBot="1" x14ac:dyDescent="0.3">
      <c r="A49" s="56"/>
      <c r="E49" s="183" t="s">
        <v>28</v>
      </c>
      <c r="J49"/>
      <c r="K49" s="69">
        <f>K46-K47</f>
        <v>0</v>
      </c>
      <c r="L49"/>
      <c r="N49" s="15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87"/>
      <c r="N50" s="187"/>
      <c r="O50" s="189"/>
      <c r="P50" s="190"/>
    </row>
    <row r="51" spans="1:16" ht="24" customHeight="1" x14ac:dyDescent="0.2">
      <c r="K51" s="14"/>
      <c r="M51"/>
      <c r="N51" s="15"/>
      <c r="O51" s="17"/>
    </row>
    <row r="52" spans="1:16" ht="24" customHeight="1" x14ac:dyDescent="0.2">
      <c r="M52"/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M53"/>
      <c r="N53" s="15"/>
      <c r="O53" s="17"/>
    </row>
    <row r="54" spans="1:16" ht="24" customHeight="1" x14ac:dyDescent="0.2">
      <c r="C54" s="15" t="s">
        <v>32</v>
      </c>
      <c r="K54" s="15" t="s">
        <v>33</v>
      </c>
      <c r="N54" s="15"/>
      <c r="P54" s="17"/>
    </row>
    <row r="55" spans="1:16" ht="24" customHeight="1" x14ac:dyDescent="0.2"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  <row r="58" spans="1:16" x14ac:dyDescent="0.2">
      <c r="N58" s="15"/>
    </row>
    <row r="59" spans="1:16" x14ac:dyDescent="0.2">
      <c r="N59" s="15"/>
    </row>
  </sheetData>
  <sheetProtection algorithmName="SHA-512" hashValue="eLWNn3aUoAAa9I6yH3tGtJn32RHtdsu2jbocQ3H/PMAHGwlKKehbVWI1bHYVU0y9SC8z57CxA47LuKtg4F7wsQ==" saltValue="xEsrKpokORsI5oKbdJgvgg==" spinCount="100000" sheet="1" selectLockedCells="1"/>
  <autoFilter ref="A8:AB38" xr:uid="{00000000-0009-0000-0000-000009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6">
    <mergeCell ref="O38:P38"/>
    <mergeCell ref="O35:P35"/>
    <mergeCell ref="O30:P30"/>
    <mergeCell ref="O31:P31"/>
    <mergeCell ref="O32:P32"/>
    <mergeCell ref="O37:P37"/>
    <mergeCell ref="O36:P36"/>
    <mergeCell ref="O25:P25"/>
    <mergeCell ref="O33:P33"/>
    <mergeCell ref="O34:P34"/>
    <mergeCell ref="O28:P28"/>
    <mergeCell ref="O29:P29"/>
    <mergeCell ref="O27:P27"/>
    <mergeCell ref="O26:P26"/>
    <mergeCell ref="O21:P21"/>
    <mergeCell ref="O22:P22"/>
    <mergeCell ref="O23:P23"/>
    <mergeCell ref="O24:P24"/>
    <mergeCell ref="O15:P15"/>
    <mergeCell ref="O16:P16"/>
    <mergeCell ref="O17:P17"/>
    <mergeCell ref="O18:P18"/>
    <mergeCell ref="O10:P10"/>
    <mergeCell ref="O11:P11"/>
    <mergeCell ref="O19:P19"/>
    <mergeCell ref="O20:P20"/>
    <mergeCell ref="O14:P14"/>
    <mergeCell ref="O12:P12"/>
    <mergeCell ref="O13:P13"/>
    <mergeCell ref="O9:P9"/>
    <mergeCell ref="R8:W8"/>
    <mergeCell ref="A1:P1"/>
    <mergeCell ref="K3:L3"/>
    <mergeCell ref="M3:N3"/>
    <mergeCell ref="K4:L4"/>
    <mergeCell ref="O7:P8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4" name="Drop Down 2">
              <controlPr locked="0" defaultSize="0" autoLine="0" autoPict="0">
                <anchor moveWithCells="1">
                  <from>
                    <xdr:col>11</xdr:col>
                    <xdr:colOff>342900</xdr:colOff>
                    <xdr:row>2</xdr:row>
                    <xdr:rowOff>238125</xdr:rowOff>
                  </from>
                  <to>
                    <xdr:col>13</xdr:col>
                    <xdr:colOff>390525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Drop Down 4">
              <controlPr locked="0" defaultSize="0" autoLine="0" autoPict="0">
                <anchor moveWithCells="1">
                  <from>
                    <xdr:col>12</xdr:col>
                    <xdr:colOff>28575</xdr:colOff>
                    <xdr:row>8</xdr:row>
                    <xdr:rowOff>9525</xdr:rowOff>
                  </from>
                  <to>
                    <xdr:col>14</xdr:col>
                    <xdr:colOff>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6" name="Drop Down 5">
              <controlPr locked="0" defaultSize="0" autoLine="0" autoPict="0">
                <anchor moveWithCells="1">
                  <from>
                    <xdr:col>12</xdr:col>
                    <xdr:colOff>28575</xdr:colOff>
                    <xdr:row>11</xdr:row>
                    <xdr:rowOff>0</xdr:rowOff>
                  </from>
                  <to>
                    <xdr:col>14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7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18</xdr:row>
                    <xdr:rowOff>19050</xdr:rowOff>
                  </from>
                  <to>
                    <xdr:col>13</xdr:col>
                    <xdr:colOff>609600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Drop Down 7">
              <controlPr locked="0" defaultSize="0" autoLine="0" autoPict="0">
                <anchor moveWithCells="1">
                  <from>
                    <xdr:col>12</xdr:col>
                    <xdr:colOff>28575</xdr:colOff>
                    <xdr:row>25</xdr:row>
                    <xdr:rowOff>0</xdr:rowOff>
                  </from>
                  <to>
                    <xdr:col>13</xdr:col>
                    <xdr:colOff>609600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9" name="Drop Down 8">
              <controlPr locked="0" defaultSize="0" autoLine="0" autoPict="0">
                <anchor moveWithCells="1">
                  <from>
                    <xdr:col>11</xdr:col>
                    <xdr:colOff>771525</xdr:colOff>
                    <xdr:row>32</xdr:row>
                    <xdr:rowOff>19050</xdr:rowOff>
                  </from>
                  <to>
                    <xdr:col>13</xdr:col>
                    <xdr:colOff>581025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0" name="Drop Down 9">
              <controlPr locked="0" defaultSize="0" autoLine="0" autoPict="0">
                <anchor moveWithCells="1">
                  <from>
                    <xdr:col>11</xdr:col>
                    <xdr:colOff>771525</xdr:colOff>
                    <xdr:row>37</xdr:row>
                    <xdr:rowOff>9525</xdr:rowOff>
                  </from>
                  <to>
                    <xdr:col>13</xdr:col>
                    <xdr:colOff>581025</xdr:colOff>
                    <xdr:row>37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theme="9" tint="-0.249977111117893"/>
    <pageSetUpPr fitToPage="1"/>
  </sheetPr>
  <dimension ref="A1:AC70"/>
  <sheetViews>
    <sheetView showGridLines="0" topLeftCell="A7" zoomScale="70" zoomScaleNormal="70" workbookViewId="0">
      <selection activeCell="C24" sqref="C24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0.7109375" style="15" bestFit="1" customWidth="1"/>
    <col min="5" max="10" width="9.28515625" style="15" customWidth="1"/>
    <col min="11" max="12" width="11.5703125" style="15" customWidth="1"/>
    <col min="13" max="13" width="15.5703125" style="15" bestFit="1" customWidth="1"/>
    <col min="14" max="14" width="9.28515625" customWidth="1"/>
    <col min="15" max="15" width="11.42578125" style="15" customWidth="1"/>
    <col min="16" max="16" width="19.140625" style="15" customWidth="1"/>
    <col min="17" max="17" width="11.42578125" style="15" hidden="1" customWidth="1"/>
    <col min="18" max="18" width="2.5703125" style="15" hidden="1" customWidth="1"/>
    <col min="19" max="20" width="2.5703125" style="59" hidden="1" customWidth="1"/>
    <col min="21" max="21" width="11" style="59" hidden="1" customWidth="1"/>
    <col min="22" max="22" width="5.28515625" style="59" hidden="1" customWidth="1"/>
    <col min="23" max="23" width="2.5703125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29" width="11.42578125" style="15" hidden="1" customWidth="1"/>
    <col min="30" max="32" width="11.42578125" style="15" customWidth="1"/>
    <col min="33" max="16384" width="11.42578125" style="15"/>
  </cols>
  <sheetData>
    <row r="1" spans="1:27" ht="25.5" x14ac:dyDescent="0.35">
      <c r="A1" s="341" t="s">
        <v>13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3"/>
      <c r="AA1" s="15" t="e">
        <f>IF(($C$10=6)*AND(#REF!&gt;$L$10),#REF!,$L$10)</f>
        <v>#REF!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4" t="s">
        <v>58</v>
      </c>
      <c r="L3" s="344"/>
      <c r="M3" s="325">
        <f>IF(M4=1,Person!G14, IF(M4=2,Person!O14,IF(M4=3,Person!W14,IF(M4=4,Person!AE14,"FALSCH"))))</f>
        <v>0</v>
      </c>
      <c r="N3" s="325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4" t="s">
        <v>59</v>
      </c>
      <c r="L4" s="344"/>
      <c r="M4" s="46">
        <v>1</v>
      </c>
      <c r="N4" s="60"/>
      <c r="AA4" s="15" t="e">
        <f>IF($C$10=6+AND(#REF!&lt;$L$10),#REF!,$L$10)</f>
        <v>#REF!</v>
      </c>
    </row>
    <row r="5" spans="1:27" s="53" customFormat="1" ht="39" customHeight="1" x14ac:dyDescent="0.4">
      <c r="A5" s="52">
        <v>46266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 t="e">
        <f>IF(AND($C$10=6,#REF!&gt;$L$10),#REF!,$L$10)</f>
        <v>#REF!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30" t="s">
        <v>72</v>
      </c>
      <c r="P7" s="331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4"/>
      <c r="P8" s="335"/>
      <c r="R8" s="338" t="s">
        <v>68</v>
      </c>
      <c r="S8" s="339"/>
      <c r="T8" s="339"/>
      <c r="U8" s="339"/>
      <c r="V8" s="339"/>
      <c r="W8" s="340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Kalender!N248</f>
        <v>46266</v>
      </c>
      <c r="B9" s="167" t="str">
        <f>Kalender!O248</f>
        <v>Di</v>
      </c>
      <c r="C9" s="3">
        <v>1</v>
      </c>
      <c r="D9" s="12" t="str">
        <f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41">
        <f>IF(C9=0,Z9,IF(C9=1,Z9,IF(C9=2,L9,IF(C9=3,L9,IF(C9=4,L9,IF(C9=5,L9,IF(C9=6,AA11,IF(C9=7,0,"falsch"))))))))</f>
        <v>0</v>
      </c>
      <c r="L9" s="148">
        <f>SUM(W9)</f>
        <v>0</v>
      </c>
      <c r="M9" s="45">
        <v>1</v>
      </c>
      <c r="N9" s="39"/>
      <c r="O9" s="264"/>
      <c r="P9" s="256"/>
      <c r="Q9" s="15" t="str">
        <f t="shared" ref="Q9:Q38" si="0">B9</f>
        <v>Di</v>
      </c>
      <c r="R9" s="15">
        <f t="shared" ref="R9:R38" si="1">SUM($M$4)</f>
        <v>1</v>
      </c>
      <c r="S9" s="59">
        <f t="shared" ref="S9:S14" si="2">SUM($M$9)</f>
        <v>1</v>
      </c>
      <c r="T9" s="59">
        <f>VLOOKUP(Q9,Varianten_Kombi!M:N,2,0)</f>
        <v>2</v>
      </c>
      <c r="U9" s="59">
        <f>C9</f>
        <v>1</v>
      </c>
      <c r="V9" s="59" t="str">
        <f>CONCATENATE(R9,S9,T9,U9)</f>
        <v>1121</v>
      </c>
      <c r="W9" s="15">
        <f>VLOOKUP(V9,Varianten_Kombi!$F$4:$H$1123,3,0)</f>
        <v>0</v>
      </c>
      <c r="X9" s="43">
        <f>(F9-E9)*24</f>
        <v>0</v>
      </c>
      <c r="Y9" s="43">
        <f>((H9-G9)+(J9-I9))*24</f>
        <v>0</v>
      </c>
      <c r="Z9" s="122">
        <f t="shared" ref="Z9" si="3">IF(X9&gt;9.5,IF(Y9&gt;0.75,(X9-Y9),(X9-0.75)),IF(X9&gt;6,IF(Y9&gt;0.5,(X9-Y9),(X9-0.5)),IF(X9&lt;=6,(X9-Y9))))</f>
        <v>0</v>
      </c>
      <c r="AA9" s="15">
        <f>IF((C9=6)*AND(Z9&gt;L9),Z9,L9)</f>
        <v>0</v>
      </c>
    </row>
    <row r="10" spans="1:27" ht="24" customHeight="1" x14ac:dyDescent="0.2">
      <c r="A10" s="11">
        <f>Kalender!N249</f>
        <v>46267</v>
      </c>
      <c r="B10" s="167" t="str">
        <f>Kalender!O249</f>
        <v>Mi</v>
      </c>
      <c r="C10" s="3">
        <v>1</v>
      </c>
      <c r="D10" s="12" t="str">
        <f>IF(C10=0,"arbeitsfreier Tag",IF(C10=1,"AZ",IF(C10=2,"gesetzl. Feiertag",IF(C10=3,"Tarifurlaub",IF(C10=4,"Sonderurlaub",IF(C10=5,"krank (Arbeitsunfähigkeit)",IF(C10=6,"Aus-/Weiterbildung/Dienstreise","Zeitausgleich")))))))</f>
        <v>AZ</v>
      </c>
      <c r="E10" s="240"/>
      <c r="F10" s="240"/>
      <c r="G10" s="4"/>
      <c r="H10" s="4"/>
      <c r="I10" s="4"/>
      <c r="J10" s="9"/>
      <c r="K10" s="41">
        <f>IF(C10=0,Z10,IF(C10=1,Z10,IF(C10=2,L10,IF(C10=3,L10,IF(C10=4,L10,IF(C10=5,L10,IF(C10=6,AA12,IF(C10=7,0,"falsch"))))))))</f>
        <v>0</v>
      </c>
      <c r="L10" s="148">
        <f t="shared" ref="L10:L36" si="4">SUM(W10)</f>
        <v>0</v>
      </c>
      <c r="N10" s="237"/>
      <c r="O10" s="327"/>
      <c r="P10" s="328"/>
      <c r="Q10" s="15" t="str">
        <f t="shared" si="0"/>
        <v>Mi</v>
      </c>
      <c r="R10" s="15">
        <f t="shared" si="1"/>
        <v>1</v>
      </c>
      <c r="S10" s="59">
        <f t="shared" si="2"/>
        <v>1</v>
      </c>
      <c r="T10" s="59">
        <f>VLOOKUP(Q10,Varianten_Kombi!M:N,2,0)</f>
        <v>3</v>
      </c>
      <c r="U10" s="59">
        <f t="shared" ref="U10:U36" si="5">C10</f>
        <v>1</v>
      </c>
      <c r="V10" s="59" t="str">
        <f t="shared" ref="V10:V36" si="6">CONCATENATE(R10,S10,T10,U10)</f>
        <v>1131</v>
      </c>
      <c r="W10" s="15">
        <f>VLOOKUP(V10,Varianten_Kombi!$F$4:$H$1123,3,0)</f>
        <v>0</v>
      </c>
      <c r="X10" s="43">
        <f t="shared" ref="X10:X36" si="7">(F10-E10)*24</f>
        <v>0</v>
      </c>
      <c r="Y10" s="43">
        <f t="shared" ref="Y10:Y36" si="8">((H10-G10)+(J10-I10))*24</f>
        <v>0</v>
      </c>
      <c r="Z10" s="122">
        <f t="shared" ref="Z10:Z36" si="9">IF(X10&gt;9.5,IF(Y10&gt;0.75,(X10-Y10),(X10-0.75)),IF(X10&gt;6,IF(Y10&gt;0.5,(X10-Y10),(X10-0.5)),IF(X10&lt;=6,(X10-Y10))))</f>
        <v>0</v>
      </c>
      <c r="AA10" s="15">
        <f t="shared" ref="AA10:AA36" si="10">IF((C10=6)*AND(Z10&gt;L10),Z10,L10)</f>
        <v>0</v>
      </c>
    </row>
    <row r="11" spans="1:27" ht="24" customHeight="1" x14ac:dyDescent="0.2">
      <c r="A11" s="11">
        <f>Kalender!N250</f>
        <v>46268</v>
      </c>
      <c r="B11" s="167" t="str">
        <f>Kalender!O250</f>
        <v>Do</v>
      </c>
      <c r="C11" s="3">
        <v>1</v>
      </c>
      <c r="D11" s="12" t="str">
        <f t="shared" ref="D11" si="11">IF(C11=0,"arbeitsfreier Tag",IF(C11=1,"AZ",IF(C11=2,"gesetzl. Feiertag",IF(C11=3,"Tarifurlaub",IF(C11=4,"Sonderurlaub",IF(C11=5,"krank (Arbeitsunfähigkeit)",IF(C11=6,"Aus-/Weiterbildung/Dienstreise","Zeitausgleich")))))))</f>
        <v>AZ</v>
      </c>
      <c r="E11" s="240"/>
      <c r="F11" s="240"/>
      <c r="G11" s="4"/>
      <c r="H11" s="4"/>
      <c r="I11" s="4"/>
      <c r="J11" s="9"/>
      <c r="K11" s="41">
        <f>IF(C11=0,Z11,IF(C11=1,Z11,IF(C11=2,L11,IF(C11=3,L11,IF(C11=4,L11,IF(C11=5,L11,IF(C11=6,#REF!,IF(C11=7,0,"falsch"))))))))</f>
        <v>0</v>
      </c>
      <c r="L11" s="148">
        <f t="shared" si="4"/>
        <v>0</v>
      </c>
      <c r="M11" s="45"/>
      <c r="N11" s="236"/>
      <c r="O11" s="327"/>
      <c r="P11" s="328"/>
      <c r="Q11" s="15" t="str">
        <f t="shared" si="0"/>
        <v>Do</v>
      </c>
      <c r="R11" s="15">
        <f t="shared" si="1"/>
        <v>1</v>
      </c>
      <c r="S11" s="59">
        <f t="shared" si="2"/>
        <v>1</v>
      </c>
      <c r="T11" s="59">
        <f>VLOOKUP(Q11,Varianten_Kombi!M:N,2,0)</f>
        <v>4</v>
      </c>
      <c r="U11" s="59">
        <f t="shared" si="5"/>
        <v>1</v>
      </c>
      <c r="V11" s="59" t="str">
        <f t="shared" si="6"/>
        <v>1141</v>
      </c>
      <c r="W11" s="15">
        <f>VLOOKUP(V11,Varianten_Kombi!$F$4:$H$1123,3,0)</f>
        <v>0</v>
      </c>
      <c r="X11" s="43">
        <f t="shared" si="7"/>
        <v>0</v>
      </c>
      <c r="Y11" s="43">
        <f t="shared" si="8"/>
        <v>0</v>
      </c>
      <c r="Z11" s="122">
        <f t="shared" si="9"/>
        <v>0</v>
      </c>
      <c r="AA11" s="15">
        <f t="shared" si="10"/>
        <v>0</v>
      </c>
    </row>
    <row r="12" spans="1:27" ht="24" customHeight="1" x14ac:dyDescent="0.2">
      <c r="A12" s="11">
        <f>Kalender!N251</f>
        <v>46269</v>
      </c>
      <c r="B12" s="167" t="str">
        <f>Kalender!O251</f>
        <v>Fr</v>
      </c>
      <c r="C12" s="3">
        <v>1</v>
      </c>
      <c r="D12" s="12" t="str">
        <f t="shared" ref="D12:D31" si="12">IF(C12=0,"arbeitsfreier Tag",IF(C12=1,"AZ",IF(C12=2,"gesetzl. Feiertag",IF(C12=3,"Tarifurlaub",IF(C12=4,"Sonderurlaub",IF(C12=5,"krank (Arbeitsunfähigkeit)",IF(C12=6,"Aus-/Weiterbildung/Dienstreise","Zeitausgleich")))))))</f>
        <v>AZ</v>
      </c>
      <c r="E12" s="240"/>
      <c r="F12" s="240"/>
      <c r="G12" s="4"/>
      <c r="H12" s="4"/>
      <c r="I12" s="4"/>
      <c r="J12" s="9"/>
      <c r="K12" s="41">
        <f>IF(C12=0,Z12,IF(C12=1,Z12,IF(C12=2,L12,IF(C12=3,L12,IF(C12=4,L12,IF(C12=5,L12,IF(C12=6,#REF!,IF(C12=7,0,"falsch"))))))))</f>
        <v>0</v>
      </c>
      <c r="L12" s="148">
        <f t="shared" si="4"/>
        <v>0</v>
      </c>
      <c r="M12" s="39"/>
      <c r="N12" s="39"/>
      <c r="O12" s="327"/>
      <c r="P12" s="328"/>
      <c r="Q12" s="15" t="str">
        <f t="shared" si="0"/>
        <v>Fr</v>
      </c>
      <c r="R12" s="15">
        <f t="shared" si="1"/>
        <v>1</v>
      </c>
      <c r="S12" s="59">
        <f t="shared" si="2"/>
        <v>1</v>
      </c>
      <c r="T12" s="59">
        <f>VLOOKUP(Q12,Varianten_Kombi!M:N,2,0)</f>
        <v>5</v>
      </c>
      <c r="U12" s="59">
        <f t="shared" si="5"/>
        <v>1</v>
      </c>
      <c r="V12" s="59" t="str">
        <f t="shared" si="6"/>
        <v>1151</v>
      </c>
      <c r="W12" s="15">
        <f>VLOOKUP(V12,Varianten_Kombi!$F$4:$H$1123,3,0)</f>
        <v>0</v>
      </c>
      <c r="X12" s="43">
        <f t="shared" si="7"/>
        <v>0</v>
      </c>
      <c r="Y12" s="43">
        <f t="shared" si="8"/>
        <v>0</v>
      </c>
      <c r="Z12" s="122">
        <f t="shared" si="9"/>
        <v>0</v>
      </c>
      <c r="AA12" s="15">
        <f t="shared" si="10"/>
        <v>0</v>
      </c>
    </row>
    <row r="13" spans="1:27" ht="24" customHeight="1" x14ac:dyDescent="0.2">
      <c r="A13" s="11">
        <f>Kalender!N252</f>
        <v>46270</v>
      </c>
      <c r="B13" s="167" t="str">
        <f>Kalender!O252</f>
        <v>Sa</v>
      </c>
      <c r="C13" s="1">
        <v>0</v>
      </c>
      <c r="D13" s="13" t="str">
        <f>IF(C13=0,"arbeitsfreier Tag",IF(C13=1,"AZ",IF(C13=2,"gesetzl. Feiertag",IF(C13=3,"Tarifurlaub",IF(C13=4,"Sonderurlaub",IF(C13=5,"krank (Arbeitsunfähigkeit)",IF(C13=6,"Aus-/Weiterbildung/Dienstreise","Zeitausgleich")))))))</f>
        <v>arbeitsfreier Tag</v>
      </c>
      <c r="E13" s="7"/>
      <c r="F13" s="6"/>
      <c r="G13" s="6"/>
      <c r="H13" s="6"/>
      <c r="I13" s="6"/>
      <c r="J13" s="160"/>
      <c r="K13" s="42">
        <f t="shared" ref="K13:K36" si="13">IF(C13=0,Z13,IF(C13=1,Z13,IF(C13=2,L13,IF(C13=3,L13,IF(C13=4,L13,IF(C13=5,L13,IF(C13=6,AA15,IF(C13=7,0,"falsch"))))))))</f>
        <v>0</v>
      </c>
      <c r="L13" s="42">
        <f>SUM(W13)</f>
        <v>0</v>
      </c>
      <c r="M13" s="14"/>
      <c r="N13" s="15"/>
      <c r="O13" s="327"/>
      <c r="P13" s="328"/>
      <c r="Q13" s="15" t="str">
        <f t="shared" si="0"/>
        <v>Sa</v>
      </c>
      <c r="R13" s="15">
        <f t="shared" si="1"/>
        <v>1</v>
      </c>
      <c r="S13" s="59">
        <f t="shared" si="2"/>
        <v>1</v>
      </c>
      <c r="T13" s="59">
        <f>VLOOKUP(Q13,Varianten_Kombi!M:N,2,0)</f>
        <v>6</v>
      </c>
      <c r="U13" s="59">
        <f t="shared" si="5"/>
        <v>0</v>
      </c>
      <c r="V13" s="59" t="str">
        <f t="shared" si="6"/>
        <v>1160</v>
      </c>
      <c r="W13" s="15">
        <f>VLOOKUP(V13,Varianten_Kombi!$F$4:$H$1123,3,0)</f>
        <v>0</v>
      </c>
      <c r="X13" s="43">
        <f t="shared" si="7"/>
        <v>0</v>
      </c>
      <c r="Y13" s="43">
        <f t="shared" si="8"/>
        <v>0</v>
      </c>
      <c r="Z13" s="122">
        <f t="shared" si="9"/>
        <v>0</v>
      </c>
      <c r="AA13" s="15">
        <f t="shared" si="10"/>
        <v>0</v>
      </c>
    </row>
    <row r="14" spans="1:27" ht="24" customHeight="1" x14ac:dyDescent="0.2">
      <c r="A14" s="11">
        <f>Kalender!N253</f>
        <v>46271</v>
      </c>
      <c r="B14" s="167" t="str">
        <f>Kalender!O253</f>
        <v>So</v>
      </c>
      <c r="C14" s="1">
        <v>0</v>
      </c>
      <c r="D14" s="13" t="str">
        <f>IF(C14=0,"arbeitsfreier Tag",IF(C14=1,"AZ",IF(C14=2,"gesetzl. Feiertag",IF(C14=3,"Tarifurlaub",IF(C14=4,"Sonderurlaub",IF(C14=5,"krank (Arbeitsunfähigkeit)",IF(C14=6,"Aus-/Weiterbildung/Dienstreise","Zeitausgleich")))))))</f>
        <v>arbeitsfreier Tag</v>
      </c>
      <c r="E14" s="7"/>
      <c r="F14" s="6"/>
      <c r="G14" s="6"/>
      <c r="H14" s="6"/>
      <c r="I14" s="6"/>
      <c r="J14" s="160"/>
      <c r="K14" s="42">
        <f t="shared" si="13"/>
        <v>0</v>
      </c>
      <c r="L14" s="42">
        <f t="shared" si="4"/>
        <v>0</v>
      </c>
      <c r="M14" s="248">
        <f>SUM(K9:K14)</f>
        <v>0</v>
      </c>
      <c r="N14" s="154">
        <f>SUM(L9:L14)</f>
        <v>0</v>
      </c>
      <c r="O14" s="327"/>
      <c r="P14" s="328"/>
      <c r="Q14" s="15" t="str">
        <f t="shared" si="0"/>
        <v>So</v>
      </c>
      <c r="R14" s="15">
        <f t="shared" si="1"/>
        <v>1</v>
      </c>
      <c r="S14" s="59">
        <f t="shared" si="2"/>
        <v>1</v>
      </c>
      <c r="T14" s="59">
        <f>VLOOKUP(Q14,Varianten_Kombi!M:N,2,0)</f>
        <v>7</v>
      </c>
      <c r="U14" s="59">
        <f t="shared" si="5"/>
        <v>0</v>
      </c>
      <c r="V14" s="59" t="str">
        <f t="shared" si="6"/>
        <v>1170</v>
      </c>
      <c r="W14" s="15">
        <f>VLOOKUP(V14,Varianten_Kombi!$F$4:$H$1123,3,0)</f>
        <v>0</v>
      </c>
      <c r="X14" s="43">
        <f t="shared" si="7"/>
        <v>0</v>
      </c>
      <c r="Y14" s="43">
        <f t="shared" si="8"/>
        <v>0</v>
      </c>
      <c r="Z14" s="122">
        <f t="shared" si="9"/>
        <v>0</v>
      </c>
      <c r="AA14" s="15">
        <f t="shared" si="10"/>
        <v>0</v>
      </c>
    </row>
    <row r="15" spans="1:27" ht="24" customHeight="1" x14ac:dyDescent="0.2">
      <c r="A15" s="11">
        <f>Kalender!N254</f>
        <v>46272</v>
      </c>
      <c r="B15" s="167" t="str">
        <f>Kalender!O254</f>
        <v>Mo</v>
      </c>
      <c r="C15" s="3">
        <v>1</v>
      </c>
      <c r="D15" s="12" t="str">
        <f t="shared" ref="D15" si="14">IF(C15=0,"arbeitsfreier Tag",IF(C15=1,"AZ",IF(C15=2,"gesetzl. Feiertag",IF(C15=3,"Tarifurlaub",IF(C15=4,"Sonderurlaub",IF(C15=5,"krank (Arbeitsunfähigkeit)",IF(C15=6,"Aus-/Weiterbildung/Dienstreise","Zeitausgleich")))))))</f>
        <v>AZ</v>
      </c>
      <c r="E15" s="240"/>
      <c r="F15" s="240"/>
      <c r="G15" s="4"/>
      <c r="H15" s="4"/>
      <c r="I15" s="4"/>
      <c r="J15" s="9"/>
      <c r="K15" s="41">
        <f t="shared" si="13"/>
        <v>0</v>
      </c>
      <c r="L15" s="37">
        <f t="shared" si="4"/>
        <v>0</v>
      </c>
      <c r="M15" s="45">
        <v>2</v>
      </c>
      <c r="N15" s="237"/>
      <c r="O15" s="327"/>
      <c r="P15" s="328"/>
      <c r="Q15" s="15" t="str">
        <f t="shared" si="0"/>
        <v>Mo</v>
      </c>
      <c r="R15" s="15">
        <f t="shared" si="1"/>
        <v>1</v>
      </c>
      <c r="S15" s="59">
        <f t="shared" ref="S15:S16" si="15">SUM($M$15)</f>
        <v>2</v>
      </c>
      <c r="T15" s="59">
        <f>VLOOKUP(Q15,Varianten_Kombi!M:N,2,0)</f>
        <v>1</v>
      </c>
      <c r="U15" s="59">
        <f t="shared" si="5"/>
        <v>1</v>
      </c>
      <c r="V15" s="59" t="str">
        <f t="shared" si="6"/>
        <v>1211</v>
      </c>
      <c r="W15" s="15">
        <f>VLOOKUP(V15,Varianten_Kombi!$F$4:$H$1123,3,0)</f>
        <v>0</v>
      </c>
      <c r="X15" s="43">
        <f t="shared" si="7"/>
        <v>0</v>
      </c>
      <c r="Y15" s="43">
        <f t="shared" si="8"/>
        <v>0</v>
      </c>
      <c r="Z15" s="122">
        <f t="shared" si="9"/>
        <v>0</v>
      </c>
      <c r="AA15" s="15">
        <f t="shared" si="10"/>
        <v>0</v>
      </c>
    </row>
    <row r="16" spans="1:27" ht="24" customHeight="1" x14ac:dyDescent="0.2">
      <c r="A16" s="11">
        <f>Kalender!N255</f>
        <v>46273</v>
      </c>
      <c r="B16" s="167" t="str">
        <f>Kalender!O255</f>
        <v>Di</v>
      </c>
      <c r="C16" s="3">
        <v>1</v>
      </c>
      <c r="D16" s="12" t="str">
        <f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4"/>
      <c r="H16" s="4"/>
      <c r="I16" s="4"/>
      <c r="J16" s="9"/>
      <c r="K16" s="41">
        <f t="shared" si="13"/>
        <v>0</v>
      </c>
      <c r="L16" s="37">
        <f t="shared" si="4"/>
        <v>0</v>
      </c>
      <c r="M16" s="45"/>
      <c r="N16" s="237"/>
      <c r="O16" s="327"/>
      <c r="P16" s="328"/>
      <c r="Q16" s="15" t="str">
        <f t="shared" si="0"/>
        <v>Di</v>
      </c>
      <c r="R16" s="15">
        <f t="shared" si="1"/>
        <v>1</v>
      </c>
      <c r="S16" s="59">
        <f t="shared" si="15"/>
        <v>2</v>
      </c>
      <c r="T16" s="59">
        <f>VLOOKUP(Q16,Varianten_Kombi!M:N,2,0)</f>
        <v>2</v>
      </c>
      <c r="U16" s="59">
        <f t="shared" si="5"/>
        <v>1</v>
      </c>
      <c r="V16" s="59" t="str">
        <f t="shared" si="6"/>
        <v>1221</v>
      </c>
      <c r="W16" s="15">
        <f>VLOOKUP(V16,Varianten_Kombi!$F$4:$H$1123,3,0)</f>
        <v>0</v>
      </c>
      <c r="X16" s="43">
        <f t="shared" si="7"/>
        <v>0</v>
      </c>
      <c r="Y16" s="43">
        <f t="shared" si="8"/>
        <v>0</v>
      </c>
      <c r="Z16" s="122">
        <f t="shared" si="9"/>
        <v>0</v>
      </c>
      <c r="AA16" s="15">
        <f t="shared" si="10"/>
        <v>0</v>
      </c>
    </row>
    <row r="17" spans="1:27" ht="24" customHeight="1" x14ac:dyDescent="0.2">
      <c r="A17" s="11">
        <f>Kalender!N256</f>
        <v>46274</v>
      </c>
      <c r="B17" s="167" t="str">
        <f>Kalender!O256</f>
        <v>Mi</v>
      </c>
      <c r="C17" s="3">
        <v>1</v>
      </c>
      <c r="D17" s="12" t="str">
        <f t="shared" si="12"/>
        <v>AZ</v>
      </c>
      <c r="E17" s="240"/>
      <c r="F17" s="240"/>
      <c r="G17" s="4"/>
      <c r="H17" s="4"/>
      <c r="I17" s="4"/>
      <c r="J17" s="9"/>
      <c r="K17" s="41">
        <f t="shared" si="13"/>
        <v>0</v>
      </c>
      <c r="L17" s="37">
        <f t="shared" si="4"/>
        <v>0</v>
      </c>
      <c r="M17" s="39"/>
      <c r="N17" s="39"/>
      <c r="O17" s="327"/>
      <c r="P17" s="328"/>
      <c r="Q17" s="15" t="str">
        <f t="shared" si="0"/>
        <v>Mi</v>
      </c>
      <c r="R17" s="15">
        <f t="shared" si="1"/>
        <v>1</v>
      </c>
      <c r="S17" s="59">
        <f>SUM($M$15)</f>
        <v>2</v>
      </c>
      <c r="T17" s="59">
        <f>VLOOKUP(Q17,Varianten_Kombi!M:N,2,0)</f>
        <v>3</v>
      </c>
      <c r="U17" s="59">
        <f t="shared" si="5"/>
        <v>1</v>
      </c>
      <c r="V17" s="59" t="str">
        <f t="shared" si="6"/>
        <v>1231</v>
      </c>
      <c r="W17" s="15">
        <f>VLOOKUP(V17,Varianten_Kombi!$F$4:$H$1123,3,0)</f>
        <v>0</v>
      </c>
      <c r="X17" s="43">
        <f t="shared" si="7"/>
        <v>0</v>
      </c>
      <c r="Y17" s="43">
        <f t="shared" si="8"/>
        <v>0</v>
      </c>
      <c r="Z17" s="122">
        <f t="shared" si="9"/>
        <v>0</v>
      </c>
      <c r="AA17" s="15">
        <f t="shared" si="10"/>
        <v>0</v>
      </c>
    </row>
    <row r="18" spans="1:27" ht="24" customHeight="1" x14ac:dyDescent="0.2">
      <c r="A18" s="11">
        <f>Kalender!N257</f>
        <v>46275</v>
      </c>
      <c r="B18" s="167" t="str">
        <f>Kalender!O257</f>
        <v>Do</v>
      </c>
      <c r="C18" s="3">
        <v>1</v>
      </c>
      <c r="D18" s="12" t="str">
        <f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41">
        <f t="shared" si="13"/>
        <v>0</v>
      </c>
      <c r="L18" s="37">
        <f t="shared" si="4"/>
        <v>0</v>
      </c>
      <c r="O18" s="327"/>
      <c r="P18" s="328"/>
      <c r="Q18" s="15" t="str">
        <f t="shared" si="0"/>
        <v>Do</v>
      </c>
      <c r="R18" s="15">
        <f t="shared" si="1"/>
        <v>1</v>
      </c>
      <c r="S18" s="59">
        <f>SUM($M$15)</f>
        <v>2</v>
      </c>
      <c r="T18" s="59">
        <f>VLOOKUP(Q18,Varianten_Kombi!M:N,2,0)</f>
        <v>4</v>
      </c>
      <c r="U18" s="59">
        <f t="shared" si="5"/>
        <v>1</v>
      </c>
      <c r="V18" s="59" t="str">
        <f t="shared" si="6"/>
        <v>1241</v>
      </c>
      <c r="W18" s="15">
        <f>VLOOKUP(V18,Varianten_Kombi!$F$4:$H$1123,3,0)</f>
        <v>0</v>
      </c>
      <c r="X18" s="43">
        <f t="shared" si="7"/>
        <v>0</v>
      </c>
      <c r="Y18" s="43">
        <f t="shared" si="8"/>
        <v>0</v>
      </c>
      <c r="Z18" s="122">
        <f t="shared" si="9"/>
        <v>0</v>
      </c>
      <c r="AA18" s="15">
        <f t="shared" si="10"/>
        <v>0</v>
      </c>
    </row>
    <row r="19" spans="1:27" ht="24" customHeight="1" x14ac:dyDescent="0.2">
      <c r="A19" s="11">
        <f>Kalender!N258</f>
        <v>46276</v>
      </c>
      <c r="B19" s="167" t="str">
        <f>Kalender!O258</f>
        <v>Fr</v>
      </c>
      <c r="C19" s="3">
        <v>1</v>
      </c>
      <c r="D19" s="12" t="str">
        <f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41">
        <f t="shared" si="13"/>
        <v>0</v>
      </c>
      <c r="L19" s="37">
        <f t="shared" si="4"/>
        <v>0</v>
      </c>
      <c r="O19" s="327"/>
      <c r="P19" s="328"/>
      <c r="Q19" s="15" t="str">
        <f t="shared" si="0"/>
        <v>Fr</v>
      </c>
      <c r="R19" s="15">
        <f t="shared" si="1"/>
        <v>1</v>
      </c>
      <c r="S19" s="59">
        <f>SUM($M$15)</f>
        <v>2</v>
      </c>
      <c r="T19" s="59">
        <f>VLOOKUP(Q19,Varianten_Kombi!M:N,2,0)</f>
        <v>5</v>
      </c>
      <c r="U19" s="59">
        <f t="shared" si="5"/>
        <v>1</v>
      </c>
      <c r="V19" s="59" t="str">
        <f t="shared" si="6"/>
        <v>1251</v>
      </c>
      <c r="W19" s="15">
        <f>VLOOKUP(V19,Varianten_Kombi!$F$4:$H$1123,3,0)</f>
        <v>0</v>
      </c>
      <c r="X19" s="43">
        <f t="shared" si="7"/>
        <v>0</v>
      </c>
      <c r="Y19" s="43">
        <f t="shared" si="8"/>
        <v>0</v>
      </c>
      <c r="Z19" s="122">
        <f t="shared" si="9"/>
        <v>0</v>
      </c>
      <c r="AA19" s="15">
        <f t="shared" si="10"/>
        <v>0</v>
      </c>
    </row>
    <row r="20" spans="1:27" ht="24" customHeight="1" x14ac:dyDescent="0.2">
      <c r="A20" s="11">
        <f>Kalender!N259</f>
        <v>46277</v>
      </c>
      <c r="B20" s="167" t="str">
        <f>Kalender!O259</f>
        <v>Sa</v>
      </c>
      <c r="C20" s="1">
        <v>0</v>
      </c>
      <c r="D20" s="13" t="str">
        <f>IF(C20=0,"arbeitsfreier Tag",IF(C20=1,"AZ",IF(C20=2,"gesetzl. Feiertag",IF(C20=3,"Tarifurlaub",IF(C20=4,"Sonderurlaub",IF(C20=5,"krank (Arbeitsunfähigkeit)",IF(C20=6,"Aus-/Weiterbildung/Dienstreise","Zeitausgleich")))))))</f>
        <v>arbeitsfreier Tag</v>
      </c>
      <c r="E20" s="7"/>
      <c r="F20" s="6"/>
      <c r="G20" s="6"/>
      <c r="H20" s="6"/>
      <c r="I20" s="6"/>
      <c r="J20" s="160"/>
      <c r="K20" s="42">
        <f t="shared" si="13"/>
        <v>0</v>
      </c>
      <c r="L20" s="42">
        <f t="shared" si="4"/>
        <v>0</v>
      </c>
      <c r="O20" s="327"/>
      <c r="P20" s="328"/>
      <c r="Q20" s="15" t="str">
        <f t="shared" si="0"/>
        <v>Sa</v>
      </c>
      <c r="R20" s="15">
        <f t="shared" si="1"/>
        <v>1</v>
      </c>
      <c r="S20" s="59">
        <f t="shared" ref="S20:S21" si="16">SUM($M$15)</f>
        <v>2</v>
      </c>
      <c r="T20" s="59">
        <f>VLOOKUP(Q20,Varianten_Kombi!M:N,2,0)</f>
        <v>6</v>
      </c>
      <c r="U20" s="59">
        <f t="shared" si="5"/>
        <v>0</v>
      </c>
      <c r="V20" s="59" t="str">
        <f t="shared" si="6"/>
        <v>1260</v>
      </c>
      <c r="W20" s="15">
        <f>VLOOKUP(V20,Varianten_Kombi!$F$4:$H$1123,3,0)</f>
        <v>0</v>
      </c>
      <c r="X20" s="43">
        <f t="shared" si="7"/>
        <v>0</v>
      </c>
      <c r="Y20" s="43">
        <f t="shared" si="8"/>
        <v>0</v>
      </c>
      <c r="Z20" s="122">
        <f t="shared" si="9"/>
        <v>0</v>
      </c>
      <c r="AA20" s="15">
        <f t="shared" si="10"/>
        <v>0</v>
      </c>
    </row>
    <row r="21" spans="1:27" ht="24" customHeight="1" x14ac:dyDescent="0.2">
      <c r="A21" s="11">
        <f>Kalender!N260</f>
        <v>46278</v>
      </c>
      <c r="B21" s="167" t="str">
        <f>Kalender!O260</f>
        <v>So</v>
      </c>
      <c r="C21" s="1">
        <v>0</v>
      </c>
      <c r="D21" s="13" t="str">
        <f>IF(C21=0,"arbeitsfreier Tag",IF(C21=1,"AZ",IF(C21=2,"gesetzl. Feiertag",IF(C21=3,"Tarifurlaub",IF(C21=4,"Sonderurlaub",IF(C21=5,"krank (Arbeitsunfähigkeit)",IF(C21=6,"Aus-/Weiterbildung/Dienstreise","Zeitausgleich")))))))</f>
        <v>arbeitsfreier Tag</v>
      </c>
      <c r="E21" s="7"/>
      <c r="F21" s="6"/>
      <c r="G21" s="6"/>
      <c r="H21" s="6"/>
      <c r="I21" s="6"/>
      <c r="J21" s="160"/>
      <c r="K21" s="42">
        <f t="shared" si="13"/>
        <v>0</v>
      </c>
      <c r="L21" s="42">
        <f t="shared" si="4"/>
        <v>0</v>
      </c>
      <c r="M21" s="41">
        <f>SUM(K15:K21)</f>
        <v>0</v>
      </c>
      <c r="N21" s="154">
        <f>SUM(L15:L21)</f>
        <v>0</v>
      </c>
      <c r="O21" s="327"/>
      <c r="P21" s="328"/>
      <c r="Q21" s="15" t="str">
        <f t="shared" si="0"/>
        <v>So</v>
      </c>
      <c r="R21" s="15">
        <f t="shared" si="1"/>
        <v>1</v>
      </c>
      <c r="S21" s="59">
        <f t="shared" si="16"/>
        <v>2</v>
      </c>
      <c r="T21" s="59">
        <f>VLOOKUP(Q21,Varianten_Kombi!M:N,2,0)</f>
        <v>7</v>
      </c>
      <c r="U21" s="59">
        <f t="shared" si="5"/>
        <v>0</v>
      </c>
      <c r="V21" s="59" t="str">
        <f t="shared" si="6"/>
        <v>1270</v>
      </c>
      <c r="W21" s="15">
        <f>VLOOKUP(V21,Varianten_Kombi!$F$4:$H$1123,3,0)</f>
        <v>0</v>
      </c>
      <c r="X21" s="43">
        <f t="shared" si="7"/>
        <v>0</v>
      </c>
      <c r="Y21" s="43">
        <f t="shared" si="8"/>
        <v>0</v>
      </c>
      <c r="Z21" s="122">
        <f t="shared" si="9"/>
        <v>0</v>
      </c>
      <c r="AA21" s="15">
        <f t="shared" si="10"/>
        <v>0</v>
      </c>
    </row>
    <row r="22" spans="1:27" ht="24" customHeight="1" x14ac:dyDescent="0.2">
      <c r="A22" s="11">
        <f>Kalender!N261</f>
        <v>46279</v>
      </c>
      <c r="B22" s="167" t="str">
        <f>Kalender!O261</f>
        <v>Mo</v>
      </c>
      <c r="C22" s="3">
        <v>1</v>
      </c>
      <c r="D22" s="12" t="str">
        <f t="shared" ref="D22" si="17">IF(C22=0,"arbeitsfreier Tag",IF(C22=1,"AZ",IF(C22=2,"gesetzl. Feiertag",IF(C22=3,"Tarifurlaub",IF(C22=4,"Sonderurlaub",IF(C22=5,"krank (Arbeitsunfähigkeit)",IF(C22=6,"Aus-/Weiterbildung/Dienstreise","Zeitausgleich")))))))</f>
        <v>AZ</v>
      </c>
      <c r="E22" s="240"/>
      <c r="F22" s="240"/>
      <c r="G22" s="4"/>
      <c r="H22" s="4"/>
      <c r="I22" s="4"/>
      <c r="J22" s="9"/>
      <c r="K22" s="41">
        <f t="shared" si="13"/>
        <v>0</v>
      </c>
      <c r="L22" s="37">
        <f t="shared" si="4"/>
        <v>0</v>
      </c>
      <c r="M22" s="45">
        <v>3</v>
      </c>
      <c r="N22" s="237"/>
      <c r="O22" s="327"/>
      <c r="P22" s="328"/>
      <c r="Q22" s="15" t="str">
        <f t="shared" si="0"/>
        <v>Mo</v>
      </c>
      <c r="R22" s="15">
        <f t="shared" si="1"/>
        <v>1</v>
      </c>
      <c r="S22" s="59">
        <f t="shared" ref="S22:S23" si="18">SUM($M$22)</f>
        <v>3</v>
      </c>
      <c r="T22" s="59">
        <f>VLOOKUP(Q22,Varianten_Kombi!M:N,2,0)</f>
        <v>1</v>
      </c>
      <c r="U22" s="59">
        <f t="shared" si="5"/>
        <v>1</v>
      </c>
      <c r="V22" s="59" t="str">
        <f t="shared" si="6"/>
        <v>1311</v>
      </c>
      <c r="W22" s="15">
        <f>VLOOKUP(V22,Varianten_Kombi!$F$4:$H$1123,3,0)</f>
        <v>0</v>
      </c>
      <c r="X22" s="43">
        <f t="shared" si="7"/>
        <v>0</v>
      </c>
      <c r="Y22" s="43">
        <f t="shared" si="8"/>
        <v>0</v>
      </c>
      <c r="Z22" s="122">
        <f t="shared" si="9"/>
        <v>0</v>
      </c>
      <c r="AA22" s="15">
        <f t="shared" si="10"/>
        <v>0</v>
      </c>
    </row>
    <row r="23" spans="1:27" ht="24" customHeight="1" x14ac:dyDescent="0.2">
      <c r="A23" s="11">
        <f>Kalender!N262</f>
        <v>46280</v>
      </c>
      <c r="B23" s="167" t="str">
        <f>Kalender!O262</f>
        <v>Di</v>
      </c>
      <c r="C23" s="3">
        <v>1</v>
      </c>
      <c r="D23" s="12" t="str">
        <f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4"/>
      <c r="H23" s="4"/>
      <c r="I23" s="4"/>
      <c r="J23" s="9"/>
      <c r="K23" s="41">
        <f t="shared" si="13"/>
        <v>0</v>
      </c>
      <c r="L23" s="37">
        <f t="shared" si="4"/>
        <v>0</v>
      </c>
      <c r="M23" s="45"/>
      <c r="N23" s="237"/>
      <c r="O23" s="327"/>
      <c r="P23" s="328"/>
      <c r="Q23" s="15" t="str">
        <f t="shared" si="0"/>
        <v>Di</v>
      </c>
      <c r="R23" s="15">
        <f t="shared" si="1"/>
        <v>1</v>
      </c>
      <c r="S23" s="59">
        <f t="shared" si="18"/>
        <v>3</v>
      </c>
      <c r="T23" s="59">
        <f>VLOOKUP(Q23,Varianten_Kombi!M:N,2,0)</f>
        <v>2</v>
      </c>
      <c r="U23" s="59">
        <f t="shared" si="5"/>
        <v>1</v>
      </c>
      <c r="V23" s="59" t="str">
        <f t="shared" si="6"/>
        <v>1321</v>
      </c>
      <c r="W23" s="15">
        <f>VLOOKUP(V23,Varianten_Kombi!$F$4:$H$1123,3,0)</f>
        <v>0</v>
      </c>
      <c r="X23" s="43">
        <f t="shared" si="7"/>
        <v>0</v>
      </c>
      <c r="Y23" s="43">
        <f t="shared" si="8"/>
        <v>0</v>
      </c>
      <c r="Z23" s="122">
        <f t="shared" si="9"/>
        <v>0</v>
      </c>
      <c r="AA23" s="15">
        <f t="shared" si="10"/>
        <v>0</v>
      </c>
    </row>
    <row r="24" spans="1:27" ht="24" customHeight="1" x14ac:dyDescent="0.2">
      <c r="A24" s="11">
        <f>Kalender!N263</f>
        <v>46281</v>
      </c>
      <c r="B24" s="167" t="str">
        <f>Kalender!O263</f>
        <v>Mi</v>
      </c>
      <c r="C24" s="3">
        <v>1</v>
      </c>
      <c r="D24" s="12" t="str">
        <f t="shared" si="12"/>
        <v>AZ</v>
      </c>
      <c r="E24" s="240"/>
      <c r="F24" s="240"/>
      <c r="G24" s="4"/>
      <c r="H24" s="4"/>
      <c r="I24" s="4"/>
      <c r="J24" s="9"/>
      <c r="K24" s="41">
        <f t="shared" si="13"/>
        <v>0</v>
      </c>
      <c r="L24" s="37">
        <f t="shared" si="4"/>
        <v>0</v>
      </c>
      <c r="O24" s="327"/>
      <c r="P24" s="328"/>
      <c r="Q24" s="15" t="str">
        <f t="shared" si="0"/>
        <v>Mi</v>
      </c>
      <c r="R24" s="15">
        <f t="shared" si="1"/>
        <v>1</v>
      </c>
      <c r="S24" s="59">
        <f>SUM($M$22)</f>
        <v>3</v>
      </c>
      <c r="T24" s="59">
        <f>VLOOKUP(Q24,Varianten_Kombi!M:N,2,0)</f>
        <v>3</v>
      </c>
      <c r="U24" s="59">
        <f t="shared" si="5"/>
        <v>1</v>
      </c>
      <c r="V24" s="59" t="str">
        <f t="shared" si="6"/>
        <v>1331</v>
      </c>
      <c r="W24" s="15">
        <f>VLOOKUP(V24,Varianten_Kombi!$F$4:$H$1123,3,0)</f>
        <v>0</v>
      </c>
      <c r="X24" s="43">
        <f t="shared" si="7"/>
        <v>0</v>
      </c>
      <c r="Y24" s="43">
        <f t="shared" si="8"/>
        <v>0</v>
      </c>
      <c r="Z24" s="122">
        <f t="shared" si="9"/>
        <v>0</v>
      </c>
      <c r="AA24" s="15">
        <f t="shared" si="10"/>
        <v>0</v>
      </c>
    </row>
    <row r="25" spans="1:27" ht="24" customHeight="1" x14ac:dyDescent="0.2">
      <c r="A25" s="11">
        <f>Kalender!N264</f>
        <v>46282</v>
      </c>
      <c r="B25" s="167" t="str">
        <f>Kalender!O264</f>
        <v>Do</v>
      </c>
      <c r="C25" s="3">
        <v>1</v>
      </c>
      <c r="D25" s="12" t="str">
        <f>IF(C25=0,"arbeitsfreier Tag",IF(C25=1,"AZ",IF(C25=2,"gesetzl. Feiertag",IF(C25=3,"Tarifurlaub",IF(C25=4,"Sonderurlaub",IF(C25=5,"krank (Arbeitsunfähigkeit)",IF(C25=6,"Aus-/Weiterbildung/Dienstreise","Zeitausgleich")))))))</f>
        <v>AZ</v>
      </c>
      <c r="E25" s="240"/>
      <c r="F25" s="240"/>
      <c r="G25" s="4"/>
      <c r="H25" s="4"/>
      <c r="I25" s="4"/>
      <c r="J25" s="9"/>
      <c r="K25" s="41">
        <f t="shared" si="13"/>
        <v>0</v>
      </c>
      <c r="L25" s="37">
        <f t="shared" si="4"/>
        <v>0</v>
      </c>
      <c r="O25" s="327"/>
      <c r="P25" s="328"/>
      <c r="Q25" s="15" t="str">
        <f t="shared" si="0"/>
        <v>Do</v>
      </c>
      <c r="R25" s="15">
        <f t="shared" si="1"/>
        <v>1</v>
      </c>
      <c r="S25" s="59">
        <f>SUM($M$22)</f>
        <v>3</v>
      </c>
      <c r="T25" s="59">
        <f>VLOOKUP(Q25,Varianten_Kombi!M:N,2,0)</f>
        <v>4</v>
      </c>
      <c r="U25" s="59">
        <f t="shared" si="5"/>
        <v>1</v>
      </c>
      <c r="V25" s="59" t="str">
        <f t="shared" si="6"/>
        <v>1341</v>
      </c>
      <c r="W25" s="15">
        <f>VLOOKUP(V25,Varianten_Kombi!$F$4:$H$1123,3,0)</f>
        <v>0</v>
      </c>
      <c r="X25" s="43">
        <f t="shared" si="7"/>
        <v>0</v>
      </c>
      <c r="Y25" s="43">
        <f t="shared" si="8"/>
        <v>0</v>
      </c>
      <c r="Z25" s="122">
        <f t="shared" si="9"/>
        <v>0</v>
      </c>
      <c r="AA25" s="15">
        <f t="shared" si="10"/>
        <v>0</v>
      </c>
    </row>
    <row r="26" spans="1:27" ht="24" customHeight="1" x14ac:dyDescent="0.2">
      <c r="A26" s="11">
        <f>Kalender!N265</f>
        <v>46283</v>
      </c>
      <c r="B26" s="167" t="str">
        <f>Kalender!O265</f>
        <v>Fr</v>
      </c>
      <c r="C26" s="3">
        <v>1</v>
      </c>
      <c r="D26" s="12" t="str">
        <f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41">
        <f t="shared" si="13"/>
        <v>0</v>
      </c>
      <c r="L26" s="37">
        <f t="shared" si="4"/>
        <v>0</v>
      </c>
      <c r="O26" s="327"/>
      <c r="P26" s="328"/>
      <c r="Q26" s="15" t="str">
        <f t="shared" si="0"/>
        <v>Fr</v>
      </c>
      <c r="R26" s="15">
        <f t="shared" si="1"/>
        <v>1</v>
      </c>
      <c r="S26" s="59">
        <f>SUM($M$22)</f>
        <v>3</v>
      </c>
      <c r="T26" s="59">
        <f>VLOOKUP(Q26,Varianten_Kombi!M:N,2,0)</f>
        <v>5</v>
      </c>
      <c r="U26" s="59">
        <f t="shared" si="5"/>
        <v>1</v>
      </c>
      <c r="V26" s="59" t="str">
        <f t="shared" si="6"/>
        <v>1351</v>
      </c>
      <c r="W26" s="15">
        <f>VLOOKUP(V26,Varianten_Kombi!$F$4:$H$1123,3,0)</f>
        <v>0</v>
      </c>
      <c r="X26" s="43">
        <f t="shared" si="7"/>
        <v>0</v>
      </c>
      <c r="Y26" s="43">
        <f t="shared" si="8"/>
        <v>0</v>
      </c>
      <c r="Z26" s="122">
        <f t="shared" si="9"/>
        <v>0</v>
      </c>
      <c r="AA26" s="15">
        <f t="shared" si="10"/>
        <v>0</v>
      </c>
    </row>
    <row r="27" spans="1:27" ht="24" customHeight="1" x14ac:dyDescent="0.2">
      <c r="A27" s="11">
        <f>Kalender!N266</f>
        <v>46284</v>
      </c>
      <c r="B27" s="167" t="str">
        <f>Kalender!O266</f>
        <v>Sa</v>
      </c>
      <c r="C27" s="1">
        <v>0</v>
      </c>
      <c r="D27" s="13" t="str">
        <f>IF(C27=0,"arbeitsfreier Tag",IF(C27=1,"AZ",IF(C27=2,"gesetzl. Feiertag",IF(C27=3,"Tarifurlaub",IF(C27=4,"Sonderurlaub",IF(C27=5,"krank (Arbeitsunfähigkeit)",IF(C27=6,"Aus-/Weiterbildung/Dienstreise","Zeitausgleich")))))))</f>
        <v>arbeitsfreier Tag</v>
      </c>
      <c r="E27" s="7"/>
      <c r="F27" s="6"/>
      <c r="G27" s="6"/>
      <c r="H27" s="6"/>
      <c r="I27" s="6"/>
      <c r="J27" s="160"/>
      <c r="K27" s="42">
        <f t="shared" si="13"/>
        <v>0</v>
      </c>
      <c r="L27" s="42">
        <f t="shared" si="4"/>
        <v>0</v>
      </c>
      <c r="O27" s="327"/>
      <c r="P27" s="328"/>
      <c r="Q27" s="15" t="str">
        <f t="shared" si="0"/>
        <v>Sa</v>
      </c>
      <c r="R27" s="15">
        <f t="shared" si="1"/>
        <v>1</v>
      </c>
      <c r="S27" s="59">
        <f t="shared" ref="S27:S28" si="19">SUM($M$22)</f>
        <v>3</v>
      </c>
      <c r="T27" s="59">
        <f>VLOOKUP(Q27,Varianten_Kombi!M:N,2,0)</f>
        <v>6</v>
      </c>
      <c r="U27" s="59">
        <f t="shared" si="5"/>
        <v>0</v>
      </c>
      <c r="V27" s="59" t="str">
        <f t="shared" si="6"/>
        <v>1360</v>
      </c>
      <c r="W27" s="15">
        <f>VLOOKUP(V27,Varianten_Kombi!$F$4:$H$1123,3,0)</f>
        <v>0</v>
      </c>
      <c r="X27" s="43">
        <f t="shared" si="7"/>
        <v>0</v>
      </c>
      <c r="Y27" s="43">
        <f t="shared" si="8"/>
        <v>0</v>
      </c>
      <c r="Z27" s="122">
        <f t="shared" si="9"/>
        <v>0</v>
      </c>
      <c r="AA27" s="15">
        <f t="shared" si="10"/>
        <v>0</v>
      </c>
    </row>
    <row r="28" spans="1:27" ht="24" customHeight="1" x14ac:dyDescent="0.2">
      <c r="A28" s="11">
        <f>Kalender!N267</f>
        <v>46285</v>
      </c>
      <c r="B28" s="167" t="str">
        <f>Kalender!O267</f>
        <v>So</v>
      </c>
      <c r="C28" s="1">
        <v>0</v>
      </c>
      <c r="D28" s="13" t="str">
        <f>IF(C28=0,"arbeitsfreier Tag",IF(C28=1,"AZ",IF(C28=2,"gesetzl. Feiertag",IF(C28=3,"Tarifurlaub",IF(C28=4,"Sonderurlaub",IF(C28=5,"krank (Arbeitsunfähigkeit)",IF(C28=6,"Aus-/Weiterbildung/Dienstreise","Zeitausgleich")))))))</f>
        <v>arbeitsfreier Tag</v>
      </c>
      <c r="E28" s="7"/>
      <c r="F28" s="6"/>
      <c r="G28" s="6"/>
      <c r="H28" s="6"/>
      <c r="I28" s="6"/>
      <c r="J28" s="160"/>
      <c r="K28" s="42">
        <f t="shared" si="13"/>
        <v>0</v>
      </c>
      <c r="L28" s="42">
        <f t="shared" si="4"/>
        <v>0</v>
      </c>
      <c r="M28" s="248">
        <f>SUM(K22:K28)</f>
        <v>0</v>
      </c>
      <c r="N28" s="154">
        <f>SUM(L22:L28)</f>
        <v>0</v>
      </c>
      <c r="O28" s="327"/>
      <c r="P28" s="328"/>
      <c r="Q28" s="15" t="str">
        <f t="shared" si="0"/>
        <v>So</v>
      </c>
      <c r="R28" s="15">
        <f t="shared" si="1"/>
        <v>1</v>
      </c>
      <c r="S28" s="59">
        <f t="shared" si="19"/>
        <v>3</v>
      </c>
      <c r="T28" s="59">
        <f>VLOOKUP(Q28,Varianten_Kombi!M:N,2,0)</f>
        <v>7</v>
      </c>
      <c r="U28" s="59">
        <f t="shared" si="5"/>
        <v>0</v>
      </c>
      <c r="V28" s="59" t="str">
        <f t="shared" si="6"/>
        <v>1370</v>
      </c>
      <c r="W28" s="15">
        <f>VLOOKUP(V28,Varianten_Kombi!$F$4:$H$1123,3,0)</f>
        <v>0</v>
      </c>
      <c r="X28" s="43">
        <f t="shared" si="7"/>
        <v>0</v>
      </c>
      <c r="Y28" s="43">
        <f t="shared" si="8"/>
        <v>0</v>
      </c>
      <c r="Z28" s="122">
        <f t="shared" si="9"/>
        <v>0</v>
      </c>
      <c r="AA28" s="15">
        <f t="shared" si="10"/>
        <v>0</v>
      </c>
    </row>
    <row r="29" spans="1:27" ht="24" customHeight="1" x14ac:dyDescent="0.2">
      <c r="A29" s="11">
        <f>Kalender!N268</f>
        <v>46286</v>
      </c>
      <c r="B29" s="167" t="str">
        <f>Kalender!O268</f>
        <v>Mo</v>
      </c>
      <c r="C29" s="3">
        <v>1</v>
      </c>
      <c r="D29" s="240" t="str">
        <f t="shared" ref="D29" si="20">IF(C29=0,"arbeitsfreier Tag",IF(C29=1,"AZ",IF(C29=2,"gesetzl. Feiertag",IF(C29=3,"Tarifurlaub",IF(C29=4,"Sonderurlaub",IF(C29=5,"krank (Arbeitsunfähigkeit)",IF(C29=6,"Aus-/Weiterbildung/Dienstreise","Zeitausgleich")))))))</f>
        <v>AZ</v>
      </c>
      <c r="E29" s="240"/>
      <c r="F29" s="240"/>
      <c r="G29" s="4"/>
      <c r="H29" s="4"/>
      <c r="I29" s="4"/>
      <c r="J29" s="9"/>
      <c r="K29" s="41">
        <f t="shared" si="13"/>
        <v>0</v>
      </c>
      <c r="L29" s="37">
        <f t="shared" si="4"/>
        <v>0</v>
      </c>
      <c r="M29" s="45">
        <v>4</v>
      </c>
      <c r="N29" s="237"/>
      <c r="O29" s="327"/>
      <c r="P29" s="328"/>
      <c r="Q29" s="15" t="str">
        <f t="shared" si="0"/>
        <v>Mo</v>
      </c>
      <c r="R29" s="15">
        <f t="shared" si="1"/>
        <v>1</v>
      </c>
      <c r="S29" s="59">
        <f t="shared" ref="S29:S30" si="21">SUM($M$29)</f>
        <v>4</v>
      </c>
      <c r="T29" s="59">
        <f>VLOOKUP(Q29,Varianten_Kombi!M:N,2,0)</f>
        <v>1</v>
      </c>
      <c r="U29" s="59">
        <f t="shared" si="5"/>
        <v>1</v>
      </c>
      <c r="V29" s="59" t="str">
        <f t="shared" si="6"/>
        <v>1411</v>
      </c>
      <c r="W29" s="15">
        <f>VLOOKUP(V29,Varianten_Kombi!$F$4:$H$1123,3,0)</f>
        <v>0</v>
      </c>
      <c r="X29" s="43">
        <f t="shared" si="7"/>
        <v>0</v>
      </c>
      <c r="Y29" s="43">
        <f t="shared" si="8"/>
        <v>0</v>
      </c>
      <c r="Z29" s="122">
        <f t="shared" si="9"/>
        <v>0</v>
      </c>
      <c r="AA29" s="15">
        <f t="shared" si="10"/>
        <v>0</v>
      </c>
    </row>
    <row r="30" spans="1:27" ht="24" customHeight="1" x14ac:dyDescent="0.2">
      <c r="A30" s="11">
        <f>Kalender!N269</f>
        <v>46287</v>
      </c>
      <c r="B30" s="167" t="str">
        <f>Kalender!O269</f>
        <v>Di</v>
      </c>
      <c r="C30" s="3">
        <v>1</v>
      </c>
      <c r="D30" s="240" t="str">
        <f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4"/>
      <c r="H30" s="4"/>
      <c r="I30" s="4"/>
      <c r="J30" s="9"/>
      <c r="K30" s="41">
        <f t="shared" si="13"/>
        <v>0</v>
      </c>
      <c r="L30" s="37">
        <f t="shared" si="4"/>
        <v>0</v>
      </c>
      <c r="M30" s="45"/>
      <c r="N30" s="237"/>
      <c r="O30" s="327"/>
      <c r="P30" s="328"/>
      <c r="Q30" s="15" t="str">
        <f t="shared" si="0"/>
        <v>Di</v>
      </c>
      <c r="R30" s="15">
        <f t="shared" si="1"/>
        <v>1</v>
      </c>
      <c r="S30" s="59">
        <f t="shared" si="21"/>
        <v>4</v>
      </c>
      <c r="T30" s="59">
        <f>VLOOKUP(Q30,Varianten_Kombi!M:N,2,0)</f>
        <v>2</v>
      </c>
      <c r="U30" s="59">
        <f t="shared" si="5"/>
        <v>1</v>
      </c>
      <c r="V30" s="59" t="str">
        <f t="shared" si="6"/>
        <v>1421</v>
      </c>
      <c r="W30" s="15">
        <f>VLOOKUP(V30,Varianten_Kombi!$F$4:$H$1123,3,0)</f>
        <v>0</v>
      </c>
      <c r="X30" s="43">
        <f t="shared" si="7"/>
        <v>0</v>
      </c>
      <c r="Y30" s="43">
        <f t="shared" si="8"/>
        <v>0</v>
      </c>
      <c r="Z30" s="122">
        <f t="shared" si="9"/>
        <v>0</v>
      </c>
      <c r="AA30" s="15">
        <f t="shared" si="10"/>
        <v>0</v>
      </c>
    </row>
    <row r="31" spans="1:27" ht="24" customHeight="1" x14ac:dyDescent="0.2">
      <c r="A31" s="11">
        <f>Kalender!N270</f>
        <v>46288</v>
      </c>
      <c r="B31" s="167" t="str">
        <f>Kalender!O270</f>
        <v>Mi</v>
      </c>
      <c r="C31" s="3">
        <v>1</v>
      </c>
      <c r="D31" s="240" t="str">
        <f t="shared" si="12"/>
        <v>AZ</v>
      </c>
      <c r="E31" s="240"/>
      <c r="F31" s="240"/>
      <c r="G31" s="4"/>
      <c r="H31" s="4"/>
      <c r="I31" s="4"/>
      <c r="J31" s="9"/>
      <c r="K31" s="41">
        <f t="shared" si="13"/>
        <v>0</v>
      </c>
      <c r="L31" s="37">
        <f t="shared" si="4"/>
        <v>0</v>
      </c>
      <c r="M31" s="171"/>
      <c r="N31" s="206"/>
      <c r="O31" s="327"/>
      <c r="P31" s="328"/>
      <c r="Q31" s="15" t="str">
        <f t="shared" si="0"/>
        <v>Mi</v>
      </c>
      <c r="R31" s="15">
        <f t="shared" si="1"/>
        <v>1</v>
      </c>
      <c r="S31" s="59">
        <f>SUM($M$29)</f>
        <v>4</v>
      </c>
      <c r="T31" s="59">
        <f>VLOOKUP(Q31,Varianten_Kombi!M:N,2,0)</f>
        <v>3</v>
      </c>
      <c r="U31" s="59">
        <f t="shared" si="5"/>
        <v>1</v>
      </c>
      <c r="V31" s="59" t="str">
        <f t="shared" si="6"/>
        <v>1431</v>
      </c>
      <c r="W31" s="15">
        <f>VLOOKUP(V31,Varianten_Kombi!$F$4:$H$1123,3,0)</f>
        <v>0</v>
      </c>
      <c r="X31" s="43">
        <f t="shared" si="7"/>
        <v>0</v>
      </c>
      <c r="Y31" s="43">
        <f t="shared" si="8"/>
        <v>0</v>
      </c>
      <c r="Z31" s="122">
        <f t="shared" si="9"/>
        <v>0</v>
      </c>
      <c r="AA31" s="15">
        <f t="shared" si="10"/>
        <v>0</v>
      </c>
    </row>
    <row r="32" spans="1:27" ht="24" customHeight="1" x14ac:dyDescent="0.2">
      <c r="A32" s="11">
        <f>Kalender!N271</f>
        <v>46289</v>
      </c>
      <c r="B32" s="167" t="str">
        <f>Kalender!O271</f>
        <v>Do</v>
      </c>
      <c r="C32" s="3">
        <v>1</v>
      </c>
      <c r="D32" s="240" t="str">
        <f t="shared" ref="D32:D37" si="22"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41">
        <f t="shared" si="13"/>
        <v>0</v>
      </c>
      <c r="L32" s="37">
        <f t="shared" si="4"/>
        <v>0</v>
      </c>
      <c r="M32" s="206"/>
      <c r="N32" s="210"/>
      <c r="O32" s="327"/>
      <c r="P32" s="328"/>
      <c r="Q32" s="15" t="str">
        <f t="shared" si="0"/>
        <v>Do</v>
      </c>
      <c r="R32" s="15">
        <f t="shared" si="1"/>
        <v>1</v>
      </c>
      <c r="S32" s="59">
        <f>SUM($M$29)</f>
        <v>4</v>
      </c>
      <c r="T32" s="59">
        <f>VLOOKUP(Q32,Varianten_Kombi!M:N,2,0)</f>
        <v>4</v>
      </c>
      <c r="U32" s="59">
        <f t="shared" si="5"/>
        <v>1</v>
      </c>
      <c r="V32" s="59" t="str">
        <f t="shared" si="6"/>
        <v>1441</v>
      </c>
      <c r="W32" s="15">
        <f>VLOOKUP(V32,Varianten_Kombi!$F$4:$H$1123,3,0)</f>
        <v>0</v>
      </c>
      <c r="X32" s="43">
        <f t="shared" si="7"/>
        <v>0</v>
      </c>
      <c r="Y32" s="43">
        <f t="shared" si="8"/>
        <v>0</v>
      </c>
      <c r="Z32" s="122">
        <f t="shared" si="9"/>
        <v>0</v>
      </c>
      <c r="AA32" s="15">
        <f t="shared" si="10"/>
        <v>0</v>
      </c>
    </row>
    <row r="33" spans="1:27" ht="24" customHeight="1" x14ac:dyDescent="0.2">
      <c r="A33" s="11">
        <f>Kalender!N272</f>
        <v>46290</v>
      </c>
      <c r="B33" s="167" t="str">
        <f>Kalender!O272</f>
        <v>Fr</v>
      </c>
      <c r="C33" s="3">
        <v>1</v>
      </c>
      <c r="D33" s="240" t="str">
        <f t="shared" si="22"/>
        <v>AZ</v>
      </c>
      <c r="E33" s="240"/>
      <c r="F33" s="240"/>
      <c r="G33" s="4"/>
      <c r="H33" s="4"/>
      <c r="I33" s="4"/>
      <c r="J33" s="9"/>
      <c r="K33" s="41">
        <f t="shared" si="13"/>
        <v>0</v>
      </c>
      <c r="L33" s="37">
        <f t="shared" si="4"/>
        <v>0</v>
      </c>
      <c r="M33" s="206"/>
      <c r="N33" s="210"/>
      <c r="O33" s="327"/>
      <c r="P33" s="328"/>
      <c r="Q33" s="15" t="str">
        <f t="shared" si="0"/>
        <v>Fr</v>
      </c>
      <c r="R33" s="15">
        <f t="shared" si="1"/>
        <v>1</v>
      </c>
      <c r="S33" s="59">
        <f>SUM($M$29)</f>
        <v>4</v>
      </c>
      <c r="T33" s="59">
        <f>VLOOKUP(Q33,Varianten_Kombi!M:N,2,0)</f>
        <v>5</v>
      </c>
      <c r="U33" s="59">
        <f t="shared" si="5"/>
        <v>1</v>
      </c>
      <c r="V33" s="59" t="str">
        <f t="shared" si="6"/>
        <v>1451</v>
      </c>
      <c r="W33" s="15">
        <f>VLOOKUP(V33,Varianten_Kombi!$F$4:$H$1123,3,0)</f>
        <v>0</v>
      </c>
      <c r="X33" s="43">
        <f t="shared" si="7"/>
        <v>0</v>
      </c>
      <c r="Y33" s="43">
        <f t="shared" si="8"/>
        <v>0</v>
      </c>
      <c r="Z33" s="122">
        <f t="shared" si="9"/>
        <v>0</v>
      </c>
      <c r="AA33" s="15">
        <f t="shared" si="10"/>
        <v>0</v>
      </c>
    </row>
    <row r="34" spans="1:27" ht="24" customHeight="1" x14ac:dyDescent="0.2">
      <c r="A34" s="11">
        <f>Kalender!N273</f>
        <v>46291</v>
      </c>
      <c r="B34" s="167" t="str">
        <f>Kalender!O273</f>
        <v>Sa</v>
      </c>
      <c r="C34" s="1">
        <v>0</v>
      </c>
      <c r="D34" s="239" t="str">
        <f t="shared" si="22"/>
        <v>arbeitsfreier Tag</v>
      </c>
      <c r="E34" s="7"/>
      <c r="F34" s="6"/>
      <c r="G34" s="6"/>
      <c r="H34" s="6"/>
      <c r="I34" s="6"/>
      <c r="J34" s="160"/>
      <c r="K34" s="42">
        <f t="shared" si="13"/>
        <v>0</v>
      </c>
      <c r="L34" s="42">
        <f t="shared" si="4"/>
        <v>0</v>
      </c>
      <c r="M34" s="206"/>
      <c r="N34" s="210"/>
      <c r="O34" s="327"/>
      <c r="P34" s="328"/>
      <c r="Q34" s="15" t="str">
        <f t="shared" si="0"/>
        <v>Sa</v>
      </c>
      <c r="R34" s="15">
        <f t="shared" si="1"/>
        <v>1</v>
      </c>
      <c r="S34" s="59">
        <f>SUM($M$29)</f>
        <v>4</v>
      </c>
      <c r="T34" s="59">
        <f>VLOOKUP(Q34,Varianten_Kombi!M:N,2,0)</f>
        <v>6</v>
      </c>
      <c r="U34" s="59">
        <f t="shared" si="5"/>
        <v>0</v>
      </c>
      <c r="V34" s="59" t="str">
        <f t="shared" si="6"/>
        <v>1460</v>
      </c>
      <c r="W34" s="15">
        <f>VLOOKUP(V34,Varianten_Kombi!$F$4:$H$1123,3,0)</f>
        <v>0</v>
      </c>
      <c r="X34" s="43">
        <f t="shared" si="7"/>
        <v>0</v>
      </c>
      <c r="Y34" s="43">
        <f t="shared" si="8"/>
        <v>0</v>
      </c>
      <c r="Z34" s="122">
        <f t="shared" si="9"/>
        <v>0</v>
      </c>
      <c r="AA34" s="15">
        <f t="shared" si="10"/>
        <v>0</v>
      </c>
    </row>
    <row r="35" spans="1:27" ht="24" customHeight="1" x14ac:dyDescent="0.2">
      <c r="A35" s="11">
        <f>Kalender!N274</f>
        <v>46292</v>
      </c>
      <c r="B35" s="167" t="str">
        <f>Kalender!O274</f>
        <v>So</v>
      </c>
      <c r="C35" s="1">
        <v>0</v>
      </c>
      <c r="D35" s="239" t="str">
        <f t="shared" si="22"/>
        <v>arbeitsfreier Tag</v>
      </c>
      <c r="E35" s="7"/>
      <c r="F35" s="6"/>
      <c r="G35" s="6"/>
      <c r="H35" s="6"/>
      <c r="I35" s="6"/>
      <c r="J35" s="160"/>
      <c r="K35" s="42">
        <f t="shared" si="13"/>
        <v>0</v>
      </c>
      <c r="L35" s="42">
        <f t="shared" si="4"/>
        <v>0</v>
      </c>
      <c r="M35" s="248">
        <f>SUM(K29:K35)</f>
        <v>0</v>
      </c>
      <c r="N35" s="154">
        <f>SUM(L29:L35)</f>
        <v>0</v>
      </c>
      <c r="O35" s="327"/>
      <c r="P35" s="328"/>
      <c r="Q35" s="15" t="str">
        <f t="shared" si="0"/>
        <v>So</v>
      </c>
      <c r="R35" s="15">
        <f t="shared" si="1"/>
        <v>1</v>
      </c>
      <c r="S35" s="59">
        <f>SUM($M$29)</f>
        <v>4</v>
      </c>
      <c r="T35" s="59">
        <f>VLOOKUP(Q35,Varianten_Kombi!M:N,2,0)</f>
        <v>7</v>
      </c>
      <c r="U35" s="59">
        <f t="shared" si="5"/>
        <v>0</v>
      </c>
      <c r="V35" s="59" t="str">
        <f t="shared" si="6"/>
        <v>1470</v>
      </c>
      <c r="W35" s="15">
        <f>VLOOKUP(V35,Varianten_Kombi!$F$4:$H$1123,3,0)</f>
        <v>0</v>
      </c>
      <c r="X35" s="43">
        <f t="shared" si="7"/>
        <v>0</v>
      </c>
      <c r="Y35" s="43">
        <f t="shared" si="8"/>
        <v>0</v>
      </c>
      <c r="Z35" s="122">
        <f t="shared" si="9"/>
        <v>0</v>
      </c>
      <c r="AA35" s="15">
        <f t="shared" si="10"/>
        <v>0</v>
      </c>
    </row>
    <row r="36" spans="1:27" ht="24" customHeight="1" x14ac:dyDescent="0.2">
      <c r="A36" s="11">
        <f>Kalender!N275</f>
        <v>46293</v>
      </c>
      <c r="B36" s="167" t="str">
        <f>Kalender!O275</f>
        <v>Mo</v>
      </c>
      <c r="C36" s="3">
        <v>1</v>
      </c>
      <c r="D36" s="240" t="str">
        <f t="shared" si="22"/>
        <v>AZ</v>
      </c>
      <c r="E36" s="240"/>
      <c r="F36" s="240"/>
      <c r="G36" s="4"/>
      <c r="H36" s="4"/>
      <c r="I36" s="4"/>
      <c r="J36" s="9"/>
      <c r="K36" s="41">
        <f t="shared" si="13"/>
        <v>0</v>
      </c>
      <c r="L36" s="37">
        <f t="shared" si="4"/>
        <v>0</v>
      </c>
      <c r="M36" s="237">
        <v>5</v>
      </c>
      <c r="N36" s="237"/>
      <c r="O36" s="327"/>
      <c r="P36" s="328"/>
      <c r="Q36" s="15" t="str">
        <f t="shared" si="0"/>
        <v>Mo</v>
      </c>
      <c r="R36" s="15">
        <f t="shared" si="1"/>
        <v>1</v>
      </c>
      <c r="S36" s="59">
        <f>SUM($M$36)</f>
        <v>5</v>
      </c>
      <c r="T36" s="59">
        <f>VLOOKUP(Q36,Varianten_Kombi!M:N,2,0)</f>
        <v>1</v>
      </c>
      <c r="U36" s="59">
        <f t="shared" si="5"/>
        <v>1</v>
      </c>
      <c r="V36" s="59" t="str">
        <f t="shared" si="6"/>
        <v>1511</v>
      </c>
      <c r="W36" s="15">
        <f>VLOOKUP(V36,Varianten_Kombi!$F$4:$H$1123,3,0)</f>
        <v>0</v>
      </c>
      <c r="X36" s="43">
        <f t="shared" si="7"/>
        <v>0</v>
      </c>
      <c r="Y36" s="43">
        <f t="shared" si="8"/>
        <v>0</v>
      </c>
      <c r="Z36" s="122">
        <f t="shared" si="9"/>
        <v>0</v>
      </c>
      <c r="AA36" s="15">
        <f t="shared" si="10"/>
        <v>0</v>
      </c>
    </row>
    <row r="37" spans="1:27" ht="24" customHeight="1" x14ac:dyDescent="0.2">
      <c r="A37" s="11">
        <f>Kalender!N276</f>
        <v>46294</v>
      </c>
      <c r="B37" s="167" t="str">
        <f>Kalender!O276</f>
        <v>Di</v>
      </c>
      <c r="C37" s="3">
        <v>1</v>
      </c>
      <c r="D37" s="240" t="str">
        <f t="shared" si="22"/>
        <v>AZ</v>
      </c>
      <c r="E37" s="240"/>
      <c r="F37" s="240"/>
      <c r="G37" s="4"/>
      <c r="H37" s="4"/>
      <c r="I37" s="4"/>
      <c r="J37" s="9"/>
      <c r="K37" s="41">
        <f t="shared" ref="K37" si="23">IF(C37=0,Z37,IF(C37=1,Z37,IF(C37=2,L37,IF(C37=3,L37,IF(C37=4,L37,IF(C37=5,L37,IF(C37=6,AA39,IF(C37=7,0,"falsch"))))))))</f>
        <v>0</v>
      </c>
      <c r="L37" s="37">
        <f t="shared" ref="L37" si="24">SUM(W37)</f>
        <v>0</v>
      </c>
      <c r="M37" s="299"/>
      <c r="N37" s="300"/>
      <c r="O37" s="152"/>
      <c r="P37" s="153"/>
      <c r="Q37" s="15" t="str">
        <f t="shared" si="0"/>
        <v>Di</v>
      </c>
      <c r="R37" s="15">
        <f t="shared" si="1"/>
        <v>1</v>
      </c>
      <c r="S37" s="59">
        <f>SUM($M$36)</f>
        <v>5</v>
      </c>
      <c r="T37" s="59">
        <f>VLOOKUP(Q37,Varianten_Kombi!M:N,2,0)</f>
        <v>2</v>
      </c>
      <c r="U37" s="59">
        <f t="shared" ref="U37" si="25">C37</f>
        <v>1</v>
      </c>
      <c r="V37" s="59" t="str">
        <f t="shared" ref="V37" si="26">CONCATENATE(R37,S37,T37,U37)</f>
        <v>1521</v>
      </c>
      <c r="W37" s="15">
        <f>VLOOKUP(V37,Varianten_Kombi!$F$4:$H$1123,3,0)</f>
        <v>0</v>
      </c>
      <c r="X37" s="43">
        <f t="shared" ref="X37" si="27">(F37-E37)*24</f>
        <v>0</v>
      </c>
      <c r="Y37" s="43">
        <f t="shared" ref="Y37" si="28">((H37-G37)+(J37-I37))*24</f>
        <v>0</v>
      </c>
      <c r="Z37" s="122">
        <f t="shared" ref="Z37" si="29">IF(X37&gt;9.5,IF(Y37&gt;0.75,(X37-Y37),(X37-0.75)),IF(X37&gt;6,IF(Y37&gt;0.5,(X37-Y37),(X37-0.5)),IF(X37&lt;=6,(X37-Y37))))</f>
        <v>0</v>
      </c>
      <c r="AA37" s="15">
        <f t="shared" ref="AA37" si="30">IF((C37=6)*AND(Z37&gt;L37),Z37,L37)</f>
        <v>0</v>
      </c>
    </row>
    <row r="38" spans="1:27" ht="30" customHeight="1" x14ac:dyDescent="0.2">
      <c r="A38" s="11">
        <f>Kalender!N277</f>
        <v>46295</v>
      </c>
      <c r="B38" s="167" t="str">
        <f>Kalender!O277</f>
        <v>Mi</v>
      </c>
      <c r="C38" s="3">
        <v>1</v>
      </c>
      <c r="D38" s="240" t="str">
        <f t="shared" ref="D38" si="31">IF(C38=0,"arbeitsfreier Tag",IF(C38=1,"AZ",IF(C38=2,"gesetzl. Feiertag",IF(C38=3,"Tarifurlaub",IF(C38=4,"Sonderurlaub",IF(C38=5,"krank (Arbeitsunfähigkeit)",IF(C38=6,"Aus-/Weiterbildung/Dienstreise","Zeitausgleich")))))))</f>
        <v>AZ</v>
      </c>
      <c r="E38" s="240"/>
      <c r="F38" s="240"/>
      <c r="G38" s="4"/>
      <c r="H38" s="4"/>
      <c r="I38" s="4"/>
      <c r="J38" s="9"/>
      <c r="K38" s="41">
        <f t="shared" ref="K38" si="32">IF(C38=0,Z38,IF(C38=1,Z38,IF(C38=2,L38,IF(C38=3,L38,IF(C38=4,L38,IF(C38=5,L38,IF(C38=6,AA40,IF(C38=7,0,"falsch"))))))))</f>
        <v>0</v>
      </c>
      <c r="L38" s="37">
        <f t="shared" ref="L38" si="33">SUM(W38)</f>
        <v>0</v>
      </c>
      <c r="M38" s="248">
        <f>SUM(K36:K38)</f>
        <v>0</v>
      </c>
      <c r="N38" s="154">
        <f>SUM(L36:L38)</f>
        <v>0</v>
      </c>
      <c r="O38" s="266"/>
      <c r="P38" s="267"/>
      <c r="Q38" s="15" t="str">
        <f t="shared" si="0"/>
        <v>Mi</v>
      </c>
      <c r="R38" s="15">
        <f t="shared" si="1"/>
        <v>1</v>
      </c>
      <c r="S38" s="59">
        <f>SUM($M$36)</f>
        <v>5</v>
      </c>
      <c r="T38" s="59">
        <f>VLOOKUP(Q38,Varianten_Kombi!M:N,2,0)</f>
        <v>3</v>
      </c>
      <c r="U38" s="59">
        <f t="shared" ref="U38" si="34">C38</f>
        <v>1</v>
      </c>
      <c r="V38" s="59" t="str">
        <f t="shared" ref="V38" si="35">CONCATENATE(R38,S38,T38,U38)</f>
        <v>1531</v>
      </c>
      <c r="W38" s="15">
        <f>VLOOKUP(V38,Varianten_Kombi!$F$4:$H$1123,3,0)</f>
        <v>0</v>
      </c>
      <c r="X38" s="43">
        <f t="shared" ref="X38" si="36">(F38-E38)*24</f>
        <v>0</v>
      </c>
      <c r="Y38" s="43">
        <f t="shared" ref="Y38" si="37">((H38-G38)+(J38-I38))*24</f>
        <v>0</v>
      </c>
      <c r="Z38" s="122">
        <f t="shared" ref="Z38" si="38">IF(X38&gt;9.5,IF(Y38&gt;0.75,(X38-Y38),(X38-0.75)),IF(X38&gt;6,IF(Y38&gt;0.5,(X38-Y38),(X38-0.5)),IF(X38&lt;=6,(X38-Y38))))</f>
        <v>0</v>
      </c>
      <c r="AA38" s="15">
        <f t="shared" ref="AA38" si="39">IF((C38=6)*AND(Z38&gt;L38),Z38,L38)</f>
        <v>0</v>
      </c>
    </row>
    <row r="39" spans="1:27" ht="30" customHeight="1" x14ac:dyDescent="0.2">
      <c r="M39" s="55"/>
      <c r="N39" s="55"/>
    </row>
    <row r="40" spans="1:27" ht="30" customHeight="1" x14ac:dyDescent="0.2">
      <c r="M40" s="55"/>
      <c r="N40" s="55"/>
    </row>
    <row r="41" spans="1:27" ht="30" customHeight="1" x14ac:dyDescent="0.2">
      <c r="M41" s="55"/>
      <c r="N41" s="55"/>
    </row>
    <row r="42" spans="1:27" ht="30" customHeight="1" thickBot="1" x14ac:dyDescent="0.25">
      <c r="C42" s="57"/>
      <c r="D42" s="58"/>
      <c r="E42" s="58"/>
      <c r="F42" s="14"/>
      <c r="G42" s="14"/>
      <c r="H42" s="14"/>
      <c r="I42" s="14"/>
      <c r="J42" s="14"/>
      <c r="K42" s="43"/>
      <c r="L42" s="38"/>
    </row>
    <row r="43" spans="1:27" ht="30" customHeight="1" x14ac:dyDescent="0.2">
      <c r="E43" s="180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95"/>
    </row>
    <row r="44" spans="1:27" ht="30" customHeight="1" x14ac:dyDescent="0.2">
      <c r="E44" s="183" t="s">
        <v>25</v>
      </c>
      <c r="K44" s="64">
        <f>SUM(M35,M28,M21,M14,M38)</f>
        <v>0</v>
      </c>
      <c r="L44" s="14"/>
      <c r="M44" s="15" t="s">
        <v>46</v>
      </c>
      <c r="N44" s="15"/>
      <c r="O44" s="16">
        <f>Aug!O46</f>
        <v>0</v>
      </c>
      <c r="P44" s="184"/>
    </row>
    <row r="45" spans="1:27" ht="30" customHeight="1" x14ac:dyDescent="0.2">
      <c r="E45" s="183" t="s">
        <v>40</v>
      </c>
      <c r="K45" s="64">
        <f>Aug!$K$49</f>
        <v>0</v>
      </c>
      <c r="L45"/>
      <c r="M45" s="15" t="s">
        <v>45</v>
      </c>
      <c r="N45" s="15"/>
      <c r="O45" s="16">
        <f>SUM(COUNTIF(C9:C38,3))</f>
        <v>0</v>
      </c>
      <c r="P45" s="184"/>
      <c r="X45" s="43"/>
      <c r="Y45" s="43"/>
    </row>
    <row r="46" spans="1:27" ht="24" customHeight="1" x14ac:dyDescent="0.2">
      <c r="A46" s="56"/>
      <c r="E46" s="183" t="s">
        <v>26</v>
      </c>
      <c r="K46" s="64">
        <f>SUM(K44:K45)</f>
        <v>0</v>
      </c>
      <c r="L46"/>
      <c r="M46" s="15" t="s">
        <v>73</v>
      </c>
      <c r="N46" s="15"/>
      <c r="O46" s="16">
        <f>O44-O45</f>
        <v>0</v>
      </c>
      <c r="P46" s="184"/>
    </row>
    <row r="47" spans="1:27" ht="24" customHeight="1" x14ac:dyDescent="0.2">
      <c r="A47" s="56"/>
      <c r="E47" s="183" t="s">
        <v>27</v>
      </c>
      <c r="K47" s="67">
        <f>SUM(N35,N28,N21,N14,N38)</f>
        <v>0</v>
      </c>
      <c r="L47"/>
      <c r="N47" s="15"/>
      <c r="O47" s="17"/>
      <c r="P47" s="184"/>
    </row>
    <row r="48" spans="1:27" ht="24" customHeight="1" thickBot="1" x14ac:dyDescent="0.25">
      <c r="A48" s="56"/>
      <c r="E48" s="183"/>
      <c r="K48" s="68"/>
      <c r="L48"/>
      <c r="N48" s="15"/>
      <c r="O48" s="17"/>
      <c r="P48" s="184"/>
    </row>
    <row r="49" spans="1:16" ht="24" customHeight="1" thickBot="1" x14ac:dyDescent="0.3">
      <c r="A49"/>
      <c r="E49" s="183" t="s">
        <v>28</v>
      </c>
      <c r="J49"/>
      <c r="K49" s="69">
        <f>K46-K47</f>
        <v>0</v>
      </c>
      <c r="L49"/>
      <c r="N49" s="15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87"/>
      <c r="N50" s="187"/>
      <c r="O50" s="189"/>
      <c r="P50" s="190"/>
    </row>
    <row r="51" spans="1:16" ht="24" customHeight="1" x14ac:dyDescent="0.2">
      <c r="A51" s="56"/>
      <c r="K51" s="14"/>
      <c r="M51"/>
      <c r="N51" s="15"/>
      <c r="O51" s="17"/>
    </row>
    <row r="52" spans="1:16" ht="24" customHeight="1" x14ac:dyDescent="0.2">
      <c r="M52"/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M53"/>
      <c r="N53" s="15"/>
    </row>
    <row r="54" spans="1:16" ht="24" customHeight="1" x14ac:dyDescent="0.2">
      <c r="C54" s="15" t="s">
        <v>32</v>
      </c>
      <c r="K54" s="15" t="s">
        <v>33</v>
      </c>
      <c r="N54" s="15"/>
    </row>
    <row r="55" spans="1:16" ht="24" customHeight="1" x14ac:dyDescent="0.2">
      <c r="N55" s="15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  <row r="58" spans="1:16" x14ac:dyDescent="0.2">
      <c r="N58" s="15"/>
      <c r="P58" s="17"/>
    </row>
    <row r="59" spans="1:16" x14ac:dyDescent="0.2">
      <c r="N59" s="15"/>
      <c r="P59" s="17"/>
    </row>
    <row r="66" spans="2:15" x14ac:dyDescent="0.2">
      <c r="C66"/>
      <c r="D66"/>
      <c r="E66"/>
      <c r="F66"/>
      <c r="G66"/>
      <c r="H66"/>
      <c r="I66"/>
      <c r="J66"/>
      <c r="K66"/>
      <c r="L66"/>
    </row>
    <row r="68" spans="2:15" x14ac:dyDescent="0.2">
      <c r="M68"/>
    </row>
    <row r="69" spans="2:15" x14ac:dyDescent="0.2">
      <c r="O69"/>
    </row>
    <row r="70" spans="2:15" x14ac:dyDescent="0.2">
      <c r="B70"/>
    </row>
  </sheetData>
  <sheetProtection algorithmName="SHA-512" hashValue="imZZ4KQ6Y6+CpF6kNK0jNuEMkmcl4JtSdAuO/KoLRnBNjaRAtHD93CKWMsKvBBcVqjelLUWX9hjyyXCnwTgG+w==" saltValue="JYSd2shl0lpVB4zPqjtDwQ==" spinCount="100000" sheet="1" selectLockedCells="1"/>
  <autoFilter ref="A8:AB37" xr:uid="{00000000-0009-0000-0000-00000A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3">
    <mergeCell ref="O36:P36"/>
    <mergeCell ref="O33:P33"/>
    <mergeCell ref="O32:P32"/>
    <mergeCell ref="O26:P26"/>
    <mergeCell ref="O34:P34"/>
    <mergeCell ref="O28:P28"/>
    <mergeCell ref="O29:P29"/>
    <mergeCell ref="O30:P30"/>
    <mergeCell ref="O31:P31"/>
    <mergeCell ref="O35:P35"/>
    <mergeCell ref="O25:P25"/>
    <mergeCell ref="O19:P19"/>
    <mergeCell ref="O27:P27"/>
    <mergeCell ref="O21:P21"/>
    <mergeCell ref="O22:P22"/>
    <mergeCell ref="O23:P23"/>
    <mergeCell ref="O24:P24"/>
    <mergeCell ref="O18:P18"/>
    <mergeCell ref="O20:P20"/>
    <mergeCell ref="O14:P14"/>
    <mergeCell ref="O15:P15"/>
    <mergeCell ref="O16:P16"/>
    <mergeCell ref="O17:P17"/>
    <mergeCell ref="O13:P13"/>
    <mergeCell ref="O10:P10"/>
    <mergeCell ref="O11:P11"/>
    <mergeCell ref="R8:W8"/>
    <mergeCell ref="O12:P12"/>
    <mergeCell ref="A1:P1"/>
    <mergeCell ref="K3:L3"/>
    <mergeCell ref="M3:N3"/>
    <mergeCell ref="K4:L4"/>
    <mergeCell ref="O7:P8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Drop Down 2">
              <controlPr locked="0" defaultSize="0" autoLine="0" autoPict="0">
                <anchor moveWithCells="1">
                  <from>
                    <xdr:col>11</xdr:col>
                    <xdr:colOff>333375</xdr:colOff>
                    <xdr:row>2</xdr:row>
                    <xdr:rowOff>228600</xdr:rowOff>
                  </from>
                  <to>
                    <xdr:col>12</xdr:col>
                    <xdr:colOff>1009650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Drop Down 4">
              <controlPr locked="0" defaultSize="0" autoLine="0" autoPict="0">
                <anchor moveWithCells="1">
                  <from>
                    <xdr:col>12</xdr:col>
                    <xdr:colOff>28575</xdr:colOff>
                    <xdr:row>8</xdr:row>
                    <xdr:rowOff>19050</xdr:rowOff>
                  </from>
                  <to>
                    <xdr:col>13</xdr:col>
                    <xdr:colOff>200025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Drop Down 5">
              <controlPr locked="0" defaultSize="0" autoLine="0" autoPict="0">
                <anchor moveWithCells="1">
                  <from>
                    <xdr:col>12</xdr:col>
                    <xdr:colOff>19050</xdr:colOff>
                    <xdr:row>14</xdr:row>
                    <xdr:rowOff>9525</xdr:rowOff>
                  </from>
                  <to>
                    <xdr:col>13</xdr:col>
                    <xdr:colOff>190500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7" name="Drop Down 6">
              <controlPr locked="0" defaultSize="0" autoLine="0" autoPict="0">
                <anchor moveWithCells="1">
                  <from>
                    <xdr:col>12</xdr:col>
                    <xdr:colOff>38100</xdr:colOff>
                    <xdr:row>21</xdr:row>
                    <xdr:rowOff>9525</xdr:rowOff>
                  </from>
                  <to>
                    <xdr:col>13</xdr:col>
                    <xdr:colOff>200025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8" name="Drop Down 8">
              <controlPr locked="0" defaultSize="0" autoLine="0" autoPict="0">
                <anchor moveWithCells="1">
                  <from>
                    <xdr:col>12</xdr:col>
                    <xdr:colOff>38100</xdr:colOff>
                    <xdr:row>28</xdr:row>
                    <xdr:rowOff>9525</xdr:rowOff>
                  </from>
                  <to>
                    <xdr:col>13</xdr:col>
                    <xdr:colOff>200025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9" name="Drop Down 9">
              <controlPr locked="0" defaultSize="0" autoLine="0" autoPict="0">
                <anchor moveWithCells="1">
                  <from>
                    <xdr:col>11</xdr:col>
                    <xdr:colOff>762000</xdr:colOff>
                    <xdr:row>34</xdr:row>
                    <xdr:rowOff>276225</xdr:rowOff>
                  </from>
                  <to>
                    <xdr:col>13</xdr:col>
                    <xdr:colOff>152400</xdr:colOff>
                    <xdr:row>36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tabColor theme="9" tint="-0.499984740745262"/>
    <pageSetUpPr fitToPage="1"/>
  </sheetPr>
  <dimension ref="A1:AE57"/>
  <sheetViews>
    <sheetView showGridLines="0" zoomScale="70" zoomScaleNormal="70" workbookViewId="0">
      <selection activeCell="C21" sqref="C21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11" bestFit="1" customWidth="1"/>
    <col min="15" max="16" width="11.42578125" style="15"/>
    <col min="17" max="17" width="11.42578125" style="15" hidden="1" customWidth="1"/>
    <col min="18" max="18" width="2.5703125" style="15" hidden="1" customWidth="1"/>
    <col min="19" max="19" width="2.5703125" style="59" hidden="1" customWidth="1"/>
    <col min="20" max="21" width="5.140625" style="59" hidden="1" customWidth="1"/>
    <col min="22" max="22" width="10.28515625" style="59" hidden="1" customWidth="1"/>
    <col min="23" max="23" width="9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31" width="11.42578125" style="15" hidden="1" customWidth="1"/>
    <col min="32" max="35" width="11.42578125" style="15" customWidth="1"/>
    <col min="36" max="16384" width="11.42578125" style="15"/>
  </cols>
  <sheetData>
    <row r="1" spans="1:27" ht="25.5" x14ac:dyDescent="0.35">
      <c r="A1" s="341" t="s">
        <v>13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3"/>
      <c r="AA1" s="15">
        <f>IF(($C$9=6)*AND($Z$9&gt;$L$9),$Z$9,$L$9)</f>
        <v>0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4" t="s">
        <v>58</v>
      </c>
      <c r="L3" s="344"/>
      <c r="M3" s="325">
        <f>IF(M4=1,Person!G14, IF(M4=2,Person!O14,IF(M4=3,Person!W14,IF(M4=4,Person!AE14,"FALSCH"))))</f>
        <v>0</v>
      </c>
      <c r="N3" s="325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4" t="s">
        <v>59</v>
      </c>
      <c r="L4" s="344"/>
      <c r="M4" s="46">
        <v>1</v>
      </c>
      <c r="N4" s="60"/>
      <c r="AA4" s="15">
        <f>IF($C$9=6+AND($Z$9&lt;$L$9),$Z$9,$L$9)</f>
        <v>0</v>
      </c>
    </row>
    <row r="5" spans="1:27" s="53" customFormat="1" ht="39" customHeight="1" x14ac:dyDescent="0.4">
      <c r="A5" s="52">
        <v>46296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>
        <f>IF(AND($C$9=6,$Z$9&gt;$L$9),$Z$9,$L$9)</f>
        <v>0</v>
      </c>
    </row>
    <row r="7" spans="1:27" ht="24" customHeight="1" x14ac:dyDescent="0.25">
      <c r="A7" s="259" t="s">
        <v>14</v>
      </c>
      <c r="B7" s="221"/>
      <c r="C7" s="222" t="s">
        <v>15</v>
      </c>
      <c r="D7" s="223" t="s">
        <v>52</v>
      </c>
      <c r="E7" s="224" t="s">
        <v>16</v>
      </c>
      <c r="F7" s="224"/>
      <c r="G7" s="225" t="s">
        <v>17</v>
      </c>
      <c r="H7" s="224"/>
      <c r="I7" s="225" t="s">
        <v>18</v>
      </c>
      <c r="J7" s="226"/>
      <c r="K7" s="25" t="s">
        <v>14</v>
      </c>
      <c r="L7" s="26" t="s">
        <v>14</v>
      </c>
      <c r="M7" s="227" t="s">
        <v>19</v>
      </c>
      <c r="N7" s="227" t="s">
        <v>19</v>
      </c>
      <c r="O7" s="318" t="s">
        <v>72</v>
      </c>
      <c r="P7" s="319"/>
    </row>
    <row r="8" spans="1:27" ht="24" customHeight="1" x14ac:dyDescent="0.25">
      <c r="A8" s="260"/>
      <c r="B8" s="230"/>
      <c r="C8" s="231" t="s">
        <v>20</v>
      </c>
      <c r="D8" s="232" t="s">
        <v>51</v>
      </c>
      <c r="E8" s="233" t="s">
        <v>21</v>
      </c>
      <c r="F8" s="234" t="s">
        <v>22</v>
      </c>
      <c r="G8" s="234" t="s">
        <v>21</v>
      </c>
      <c r="H8" s="234" t="s">
        <v>22</v>
      </c>
      <c r="I8" s="234" t="s">
        <v>21</v>
      </c>
      <c r="J8" s="232" t="s">
        <v>22</v>
      </c>
      <c r="K8" s="32" t="s">
        <v>23</v>
      </c>
      <c r="L8" s="34" t="s">
        <v>24</v>
      </c>
      <c r="M8" s="235" t="s">
        <v>23</v>
      </c>
      <c r="N8" s="235" t="s">
        <v>24</v>
      </c>
      <c r="O8" s="320"/>
      <c r="P8" s="321"/>
      <c r="R8" s="338" t="s">
        <v>68</v>
      </c>
      <c r="S8" s="339"/>
      <c r="T8" s="339"/>
      <c r="U8" s="339"/>
      <c r="V8" s="339"/>
      <c r="W8" s="340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257">
        <f>Kalender!N278</f>
        <v>46296</v>
      </c>
      <c r="B9" s="293" t="str">
        <f>Kalender!O278</f>
        <v>Do</v>
      </c>
      <c r="C9" s="3">
        <v>1</v>
      </c>
      <c r="D9" s="240" t="str">
        <f t="shared" ref="D9:D39" si="0"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248">
        <f t="shared" ref="K9" si="1">IF(C9=0,Z9,IF(C9=1,Z9,IF(C9=2,L9,IF(C9=3,L9,IF(C9=4,L9,IF(C9=5,L9,IF(C9=6,AA9,IF(C9=7,0,"falsch"))))))))</f>
        <v>0</v>
      </c>
      <c r="L9" s="37">
        <f t="shared" ref="L9" si="2">SUM(W9)</f>
        <v>0</v>
      </c>
      <c r="M9" s="206">
        <v>5</v>
      </c>
      <c r="N9" s="236"/>
      <c r="O9" s="345"/>
      <c r="P9" s="346"/>
      <c r="Q9" s="15" t="str">
        <f t="shared" ref="Q9:Q38" si="3">B9</f>
        <v>Do</v>
      </c>
      <c r="R9" s="15">
        <f>SUM($M$4)</f>
        <v>1</v>
      </c>
      <c r="S9" s="59">
        <f>SUM($M$9)</f>
        <v>5</v>
      </c>
      <c r="T9" s="59">
        <f>VLOOKUP(Q9,Varianten_Kombi!$M$4:$N$10,2,0)</f>
        <v>4</v>
      </c>
      <c r="U9" s="59">
        <f>C9</f>
        <v>1</v>
      </c>
      <c r="V9" s="59" t="str">
        <f>CONCATENATE(R9,S9,T9,U9)</f>
        <v>1541</v>
      </c>
      <c r="W9" s="15">
        <f>VLOOKUP(V9,Varianten_Kombi!$F$4:$H$1123,3,0)</f>
        <v>0</v>
      </c>
      <c r="X9" s="43">
        <f t="shared" ref="X9" si="4">(F9-E9)*24</f>
        <v>0</v>
      </c>
      <c r="Y9" s="43">
        <f t="shared" ref="Y9" si="5">((H9-G9)+(J9-I9))*24</f>
        <v>0</v>
      </c>
      <c r="Z9" s="122">
        <f t="shared" ref="Z9" si="6">IF(X9&gt;9.5,IF(Y9&gt;0.75,(X9-Y9),(X9-0.75)),IF(X9&gt;6,IF(Y9&gt;0.5,(X9-Y9),(X9-0.5)),IF(X9&lt;=6,(X9-Y9))))</f>
        <v>0</v>
      </c>
      <c r="AA9" s="15">
        <f t="shared" ref="AA9" si="7">IF((C9=6)*AND(Z9&gt;L9),Z9,L9)</f>
        <v>0</v>
      </c>
    </row>
    <row r="10" spans="1:27" ht="24" customHeight="1" x14ac:dyDescent="0.2">
      <c r="A10" s="257">
        <f>Kalender!N279</f>
        <v>46297</v>
      </c>
      <c r="B10" s="293" t="str">
        <f>Kalender!O279</f>
        <v>Fr</v>
      </c>
      <c r="C10" s="3">
        <v>1</v>
      </c>
      <c r="D10" s="240" t="str">
        <f t="shared" si="0"/>
        <v>AZ</v>
      </c>
      <c r="E10" s="240"/>
      <c r="F10" s="240"/>
      <c r="G10" s="4"/>
      <c r="H10" s="4"/>
      <c r="I10" s="4"/>
      <c r="J10" s="9"/>
      <c r="K10" s="248">
        <f t="shared" ref="K10:K39" si="8">IF(C10=0,Z10,IF(C10=1,Z10,IF(C10=2,L10,IF(C10=3,L10,IF(C10=4,L10,IF(C10=5,L10,IF(C10=6,AA10,IF(C10=7,0,"falsch"))))))))</f>
        <v>0</v>
      </c>
      <c r="L10" s="37">
        <f t="shared" ref="L10:L39" si="9">SUM(W10)</f>
        <v>0</v>
      </c>
      <c r="M10" s="206"/>
      <c r="N10" s="210"/>
      <c r="O10" s="327"/>
      <c r="P10" s="328"/>
      <c r="Q10" s="15" t="str">
        <f t="shared" si="3"/>
        <v>Fr</v>
      </c>
      <c r="R10" s="15">
        <f t="shared" ref="R10:R39" si="10">SUM($M$4)</f>
        <v>1</v>
      </c>
      <c r="S10" s="59">
        <f t="shared" ref="S10:S12" si="11">SUM($M$9)</f>
        <v>5</v>
      </c>
      <c r="T10" s="59">
        <f>VLOOKUP(Q10,Varianten_Kombi!$M$4:$N$10,2,0)</f>
        <v>5</v>
      </c>
      <c r="U10" s="59">
        <f t="shared" ref="U10:U38" si="12">C10</f>
        <v>1</v>
      </c>
      <c r="V10" s="59" t="str">
        <f t="shared" ref="V10:V38" si="13">CONCATENATE(R10,S10,T10,U10)</f>
        <v>1551</v>
      </c>
      <c r="W10" s="15">
        <f>VLOOKUP(V10,Varianten_Kombi!$F$4:$H$1123,3,0)</f>
        <v>0</v>
      </c>
      <c r="X10" s="43">
        <f t="shared" ref="X10:X12" si="14">(F10-E10)*24</f>
        <v>0</v>
      </c>
      <c r="Y10" s="43">
        <f t="shared" ref="Y10:Y12" si="15">((H10-G10)+(J10-I10))*24</f>
        <v>0</v>
      </c>
      <c r="Z10" s="122">
        <f t="shared" ref="Z10:Z12" si="16">IF(X10&gt;9.5,IF(Y10&gt;0.75,(X10-Y10),(X10-0.75)),IF(X10&gt;6,IF(Y10&gt;0.5,(X10-Y10),(X10-0.5)),IF(X10&lt;=6,(X10-Y10))))</f>
        <v>0</v>
      </c>
      <c r="AA10" s="15">
        <f t="shared" ref="AA10:AA12" si="17">IF((C10=6)*AND(Z10&gt;L10),Z10,L10)</f>
        <v>0</v>
      </c>
    </row>
    <row r="11" spans="1:27" ht="24" customHeight="1" x14ac:dyDescent="0.2">
      <c r="A11" s="257">
        <f>Kalender!N280</f>
        <v>46298</v>
      </c>
      <c r="B11" s="293" t="str">
        <f>Kalender!O280</f>
        <v>Sa</v>
      </c>
      <c r="C11" s="173">
        <v>2</v>
      </c>
      <c r="D11" s="175" t="str">
        <f t="shared" si="0"/>
        <v>gesetzl. Feiertag</v>
      </c>
      <c r="E11" s="175"/>
      <c r="F11" s="176"/>
      <c r="G11" s="176"/>
      <c r="H11" s="176"/>
      <c r="I11" s="176"/>
      <c r="J11" s="177"/>
      <c r="K11" s="278">
        <f t="shared" si="8"/>
        <v>0</v>
      </c>
      <c r="L11" s="278">
        <f t="shared" si="9"/>
        <v>0</v>
      </c>
      <c r="M11" s="45"/>
      <c r="N11" s="236"/>
      <c r="O11" s="327"/>
      <c r="P11" s="328"/>
      <c r="Q11" s="15" t="str">
        <f t="shared" si="3"/>
        <v>Sa</v>
      </c>
      <c r="R11" s="15">
        <f t="shared" si="10"/>
        <v>1</v>
      </c>
      <c r="S11" s="59">
        <f t="shared" si="11"/>
        <v>5</v>
      </c>
      <c r="T11" s="59">
        <f>VLOOKUP(Q11,Varianten_Kombi!$M$4:$N$10,2,0)</f>
        <v>6</v>
      </c>
      <c r="U11" s="59">
        <f t="shared" si="12"/>
        <v>2</v>
      </c>
      <c r="V11" s="59" t="str">
        <f t="shared" si="13"/>
        <v>1562</v>
      </c>
      <c r="W11" s="15">
        <f>VLOOKUP(V11,Varianten_Kombi!$F$4:$H$1123,3,0)</f>
        <v>0</v>
      </c>
      <c r="X11" s="43">
        <f t="shared" si="14"/>
        <v>0</v>
      </c>
      <c r="Y11" s="43">
        <f t="shared" si="15"/>
        <v>0</v>
      </c>
      <c r="Z11" s="122">
        <f t="shared" si="16"/>
        <v>0</v>
      </c>
      <c r="AA11" s="15">
        <f t="shared" si="17"/>
        <v>0</v>
      </c>
    </row>
    <row r="12" spans="1:27" ht="24" customHeight="1" x14ac:dyDescent="0.2">
      <c r="A12" s="257">
        <f>Kalender!N281</f>
        <v>46299</v>
      </c>
      <c r="B12" s="293" t="str">
        <f>Kalender!O281</f>
        <v>So</v>
      </c>
      <c r="C12" s="1">
        <v>0</v>
      </c>
      <c r="D12" s="7" t="str">
        <f t="shared" si="0"/>
        <v>arbeitsfreier Tag</v>
      </c>
      <c r="E12" s="7"/>
      <c r="F12" s="6"/>
      <c r="G12" s="6"/>
      <c r="H12" s="6"/>
      <c r="I12" s="6"/>
      <c r="J12" s="160"/>
      <c r="K12" s="283">
        <f t="shared" si="8"/>
        <v>0</v>
      </c>
      <c r="L12" s="42">
        <f t="shared" si="9"/>
        <v>0</v>
      </c>
      <c r="M12" s="171"/>
      <c r="N12" s="206"/>
      <c r="O12" s="327"/>
      <c r="P12" s="328"/>
      <c r="Q12" s="15" t="str">
        <f t="shared" si="3"/>
        <v>So</v>
      </c>
      <c r="R12" s="15">
        <f t="shared" si="10"/>
        <v>1</v>
      </c>
      <c r="S12" s="59">
        <f t="shared" si="11"/>
        <v>5</v>
      </c>
      <c r="T12" s="59">
        <f>VLOOKUP(Q12,Varianten_Kombi!$M$4:$N$10,2,0)</f>
        <v>7</v>
      </c>
      <c r="U12" s="59">
        <f t="shared" si="12"/>
        <v>0</v>
      </c>
      <c r="V12" s="59" t="str">
        <f t="shared" si="13"/>
        <v>1570</v>
      </c>
      <c r="W12" s="15">
        <f>VLOOKUP(V12,Varianten_Kombi!$F$4:$H$1123,3,0)</f>
        <v>0</v>
      </c>
      <c r="X12" s="43">
        <f t="shared" si="14"/>
        <v>0</v>
      </c>
      <c r="Y12" s="43">
        <f t="shared" si="15"/>
        <v>0</v>
      </c>
      <c r="Z12" s="122">
        <f t="shared" si="16"/>
        <v>0</v>
      </c>
      <c r="AA12" s="15">
        <f t="shared" si="17"/>
        <v>0</v>
      </c>
    </row>
    <row r="13" spans="1:27" ht="24" customHeight="1" x14ac:dyDescent="0.2">
      <c r="A13" s="257">
        <f>Kalender!N282</f>
        <v>46300</v>
      </c>
      <c r="B13" s="293" t="str">
        <f>Kalender!O282</f>
        <v>Mo</v>
      </c>
      <c r="C13" s="3">
        <v>1</v>
      </c>
      <c r="D13" s="240" t="str">
        <f t="shared" si="0"/>
        <v>AZ</v>
      </c>
      <c r="E13" s="240"/>
      <c r="F13" s="240"/>
      <c r="G13" s="4"/>
      <c r="H13" s="4"/>
      <c r="I13" s="4"/>
      <c r="J13" s="9"/>
      <c r="K13" s="41">
        <f t="shared" si="8"/>
        <v>0</v>
      </c>
      <c r="L13" s="172">
        <f t="shared" si="9"/>
        <v>0</v>
      </c>
      <c r="M13" s="41">
        <f>SUM(K9:K12)</f>
        <v>0</v>
      </c>
      <c r="N13" s="148">
        <f>SUM(L9:L12)</f>
        <v>0</v>
      </c>
      <c r="O13" s="327"/>
      <c r="P13" s="328"/>
      <c r="Q13" s="15" t="str">
        <f t="shared" si="3"/>
        <v>Mo</v>
      </c>
      <c r="R13" s="15">
        <f t="shared" si="10"/>
        <v>1</v>
      </c>
      <c r="S13" s="59">
        <f>SUM($M$14)</f>
        <v>4</v>
      </c>
      <c r="T13" s="59">
        <f>VLOOKUP(Q13,Varianten_Kombi!$M$4:$N$10,2,0)</f>
        <v>1</v>
      </c>
      <c r="U13" s="59">
        <f t="shared" si="12"/>
        <v>1</v>
      </c>
      <c r="V13" s="59" t="str">
        <f t="shared" si="13"/>
        <v>1411</v>
      </c>
      <c r="W13" s="15">
        <f>VLOOKUP(V13,Varianten_Kombi!$F$4:$H$1123,3,0)</f>
        <v>0</v>
      </c>
      <c r="X13" s="43">
        <f t="shared" ref="X13:X39" si="18">(F13-E13)*24</f>
        <v>0</v>
      </c>
      <c r="Y13" s="43">
        <f t="shared" ref="Y13:Y39" si="19">((H13-G13)+(J13-I13))*24</f>
        <v>0</v>
      </c>
      <c r="Z13" s="122">
        <f t="shared" ref="Z13:Z39" si="20">IF(X13&gt;9.5,IF(Y13&gt;0.75,(X13-Y13),(X13-0.75)),IF(X13&gt;6,IF(Y13&gt;0.5,(X13-Y13),(X13-0.5)),IF(X13&lt;=6,(X13-Y13))))</f>
        <v>0</v>
      </c>
      <c r="AA13" s="15">
        <f t="shared" ref="AA13:AA39" si="21">IF((C13=6)*AND(Z13&gt;L13),Z13,L13)</f>
        <v>0</v>
      </c>
    </row>
    <row r="14" spans="1:27" ht="24" customHeight="1" x14ac:dyDescent="0.2">
      <c r="A14" s="257">
        <f>Kalender!N283</f>
        <v>46301</v>
      </c>
      <c r="B14" s="293" t="str">
        <f>Kalender!O283</f>
        <v>Di</v>
      </c>
      <c r="C14" s="3">
        <v>1</v>
      </c>
      <c r="D14" s="240" t="str">
        <f t="shared" si="0"/>
        <v>AZ</v>
      </c>
      <c r="E14" s="240"/>
      <c r="F14" s="240"/>
      <c r="G14" s="4"/>
      <c r="H14" s="4"/>
      <c r="I14" s="4"/>
      <c r="J14" s="9"/>
      <c r="K14" s="41">
        <f t="shared" si="8"/>
        <v>0</v>
      </c>
      <c r="L14" s="172">
        <f t="shared" si="9"/>
        <v>0</v>
      </c>
      <c r="M14" s="45">
        <v>4</v>
      </c>
      <c r="N14" s="236"/>
      <c r="O14" s="327"/>
      <c r="P14" s="328"/>
      <c r="Q14" s="15" t="str">
        <f t="shared" si="3"/>
        <v>Di</v>
      </c>
      <c r="R14" s="15">
        <f t="shared" si="10"/>
        <v>1</v>
      </c>
      <c r="S14" s="59">
        <f>SUM($M$14)</f>
        <v>4</v>
      </c>
      <c r="T14" s="59">
        <f>VLOOKUP(Q14,Varianten_Kombi!$M$4:$N$10,2,0)</f>
        <v>2</v>
      </c>
      <c r="U14" s="59">
        <f t="shared" si="12"/>
        <v>1</v>
      </c>
      <c r="V14" s="59" t="str">
        <f t="shared" si="13"/>
        <v>1421</v>
      </c>
      <c r="W14" s="15">
        <f>VLOOKUP(V14,Varianten_Kombi!$F$4:$H$1123,3,0)</f>
        <v>0</v>
      </c>
      <c r="X14" s="43">
        <f t="shared" si="18"/>
        <v>0</v>
      </c>
      <c r="Y14" s="43">
        <f t="shared" si="19"/>
        <v>0</v>
      </c>
      <c r="Z14" s="122">
        <f t="shared" si="20"/>
        <v>0</v>
      </c>
      <c r="AA14" s="15">
        <f t="shared" si="21"/>
        <v>0</v>
      </c>
    </row>
    <row r="15" spans="1:27" ht="24" customHeight="1" x14ac:dyDescent="0.2">
      <c r="A15" s="257">
        <f>Kalender!N284</f>
        <v>46302</v>
      </c>
      <c r="B15" s="293" t="str">
        <f>Kalender!O284</f>
        <v>Mi</v>
      </c>
      <c r="C15" s="3">
        <v>1</v>
      </c>
      <c r="D15" s="240" t="str">
        <f t="shared" si="0"/>
        <v>AZ</v>
      </c>
      <c r="E15" s="240"/>
      <c r="F15" s="240"/>
      <c r="G15" s="4"/>
      <c r="H15" s="4"/>
      <c r="I15" s="4"/>
      <c r="J15" s="9"/>
      <c r="K15" s="41">
        <f t="shared" si="8"/>
        <v>0</v>
      </c>
      <c r="L15" s="172">
        <f t="shared" si="9"/>
        <v>0</v>
      </c>
      <c r="M15" s="45"/>
      <c r="N15" s="236"/>
      <c r="O15" s="327"/>
      <c r="P15" s="328"/>
      <c r="Q15" s="15" t="str">
        <f t="shared" si="3"/>
        <v>Mi</v>
      </c>
      <c r="R15" s="15">
        <f t="shared" si="10"/>
        <v>1</v>
      </c>
      <c r="S15" s="59">
        <f t="shared" ref="S15:S19" si="22">SUM($M$14)</f>
        <v>4</v>
      </c>
      <c r="T15" s="59">
        <f>VLOOKUP(Q15,Varianten_Kombi!$M$4:$N$10,2,0)</f>
        <v>3</v>
      </c>
      <c r="U15" s="59">
        <f t="shared" si="12"/>
        <v>1</v>
      </c>
      <c r="V15" s="59" t="str">
        <f t="shared" si="13"/>
        <v>1431</v>
      </c>
      <c r="W15" s="15">
        <f>VLOOKUP(V15,Varianten_Kombi!$F$4:$H$1123,3,0)</f>
        <v>0</v>
      </c>
      <c r="X15" s="43">
        <f t="shared" si="18"/>
        <v>0</v>
      </c>
      <c r="Y15" s="43">
        <f t="shared" si="19"/>
        <v>0</v>
      </c>
      <c r="Z15" s="122">
        <f t="shared" si="20"/>
        <v>0</v>
      </c>
      <c r="AA15" s="15">
        <f t="shared" si="21"/>
        <v>0</v>
      </c>
    </row>
    <row r="16" spans="1:27" ht="24" customHeight="1" x14ac:dyDescent="0.2">
      <c r="A16" s="257">
        <f>Kalender!N285</f>
        <v>46303</v>
      </c>
      <c r="B16" s="293" t="str">
        <f>Kalender!O285</f>
        <v>Do</v>
      </c>
      <c r="C16" s="3">
        <v>1</v>
      </c>
      <c r="D16" s="240" t="str">
        <f t="shared" si="0"/>
        <v>AZ</v>
      </c>
      <c r="E16" s="240"/>
      <c r="F16" s="240"/>
      <c r="G16" s="4"/>
      <c r="H16" s="4"/>
      <c r="I16" s="4"/>
      <c r="J16" s="9"/>
      <c r="K16" s="41">
        <f t="shared" si="8"/>
        <v>0</v>
      </c>
      <c r="L16" s="172">
        <f t="shared" si="9"/>
        <v>0</v>
      </c>
      <c r="M16" s="251"/>
      <c r="N16" s="241"/>
      <c r="O16" s="327"/>
      <c r="P16" s="328"/>
      <c r="Q16" s="15" t="str">
        <f t="shared" si="3"/>
        <v>Do</v>
      </c>
      <c r="R16" s="15">
        <f t="shared" si="10"/>
        <v>1</v>
      </c>
      <c r="S16" s="59">
        <f t="shared" si="22"/>
        <v>4</v>
      </c>
      <c r="T16" s="59">
        <f>VLOOKUP(Q16,Varianten_Kombi!$M$4:$N$10,2,0)</f>
        <v>4</v>
      </c>
      <c r="U16" s="59">
        <f t="shared" si="12"/>
        <v>1</v>
      </c>
      <c r="V16" s="59" t="str">
        <f t="shared" si="13"/>
        <v>1441</v>
      </c>
      <c r="W16" s="15">
        <f>VLOOKUP(V16,Varianten_Kombi!$F$4:$H$1123,3,0)</f>
        <v>0</v>
      </c>
      <c r="X16" s="43">
        <f t="shared" si="18"/>
        <v>0</v>
      </c>
      <c r="Y16" s="43">
        <f t="shared" si="19"/>
        <v>0</v>
      </c>
      <c r="Z16" s="122">
        <f t="shared" si="20"/>
        <v>0</v>
      </c>
      <c r="AA16" s="15">
        <f t="shared" si="21"/>
        <v>0</v>
      </c>
    </row>
    <row r="17" spans="1:27" ht="24" customHeight="1" x14ac:dyDescent="0.2">
      <c r="A17" s="257">
        <f>Kalender!N286</f>
        <v>46304</v>
      </c>
      <c r="B17" s="293" t="str">
        <f>Kalender!O286</f>
        <v>Fr</v>
      </c>
      <c r="C17" s="3">
        <v>1</v>
      </c>
      <c r="D17" s="240" t="str">
        <f t="shared" si="0"/>
        <v>AZ</v>
      </c>
      <c r="E17" s="240"/>
      <c r="F17" s="240"/>
      <c r="G17" s="4"/>
      <c r="H17" s="4"/>
      <c r="I17" s="4"/>
      <c r="J17" s="9"/>
      <c r="K17" s="41">
        <f t="shared" si="8"/>
        <v>0</v>
      </c>
      <c r="L17" s="172">
        <f t="shared" si="9"/>
        <v>0</v>
      </c>
      <c r="M17" s="206"/>
      <c r="N17" s="206"/>
      <c r="O17" s="327"/>
      <c r="P17" s="328"/>
      <c r="Q17" s="15" t="str">
        <f t="shared" si="3"/>
        <v>Fr</v>
      </c>
      <c r="R17" s="15">
        <f t="shared" si="10"/>
        <v>1</v>
      </c>
      <c r="S17" s="59">
        <f t="shared" si="22"/>
        <v>4</v>
      </c>
      <c r="T17" s="59">
        <f>VLOOKUP(Q17,Varianten_Kombi!$M$4:$N$10,2,0)</f>
        <v>5</v>
      </c>
      <c r="U17" s="59">
        <f t="shared" si="12"/>
        <v>1</v>
      </c>
      <c r="V17" s="59" t="str">
        <f t="shared" si="13"/>
        <v>1451</v>
      </c>
      <c r="W17" s="15">
        <f>VLOOKUP(V17,Varianten_Kombi!$F$4:$H$1123,3,0)</f>
        <v>0</v>
      </c>
      <c r="X17" s="43">
        <f t="shared" si="18"/>
        <v>0</v>
      </c>
      <c r="Y17" s="43">
        <f t="shared" si="19"/>
        <v>0</v>
      </c>
      <c r="Z17" s="122">
        <f t="shared" si="20"/>
        <v>0</v>
      </c>
      <c r="AA17" s="15">
        <f t="shared" si="21"/>
        <v>0</v>
      </c>
    </row>
    <row r="18" spans="1:27" ht="24" customHeight="1" x14ac:dyDescent="0.2">
      <c r="A18" s="257">
        <f>Kalender!N287</f>
        <v>46305</v>
      </c>
      <c r="B18" s="293" t="str">
        <f>Kalender!O287</f>
        <v>Sa</v>
      </c>
      <c r="C18" s="1">
        <v>0</v>
      </c>
      <c r="D18" s="7" t="str">
        <f t="shared" si="0"/>
        <v>arbeitsfreier Tag</v>
      </c>
      <c r="E18" s="7"/>
      <c r="F18" s="6"/>
      <c r="G18" s="6"/>
      <c r="H18" s="6"/>
      <c r="I18" s="6"/>
      <c r="J18" s="160"/>
      <c r="K18" s="283">
        <f t="shared" si="8"/>
        <v>0</v>
      </c>
      <c r="L18" s="42">
        <f t="shared" si="9"/>
        <v>0</v>
      </c>
      <c r="M18" s="206"/>
      <c r="N18" s="210"/>
      <c r="O18" s="327"/>
      <c r="P18" s="328"/>
      <c r="Q18" s="15" t="str">
        <f t="shared" si="3"/>
        <v>Sa</v>
      </c>
      <c r="R18" s="15">
        <f t="shared" si="10"/>
        <v>1</v>
      </c>
      <c r="S18" s="59">
        <f t="shared" si="22"/>
        <v>4</v>
      </c>
      <c r="T18" s="59">
        <f>VLOOKUP(Q18,Varianten_Kombi!$M$4:$N$10,2,0)</f>
        <v>6</v>
      </c>
      <c r="U18" s="59">
        <f t="shared" si="12"/>
        <v>0</v>
      </c>
      <c r="V18" s="59" t="str">
        <f t="shared" si="13"/>
        <v>1460</v>
      </c>
      <c r="W18" s="15">
        <f>VLOOKUP(V18,Varianten_Kombi!$F$4:$H$1123,3,0)</f>
        <v>0</v>
      </c>
      <c r="X18" s="43">
        <f t="shared" si="18"/>
        <v>0</v>
      </c>
      <c r="Y18" s="43">
        <f t="shared" si="19"/>
        <v>0</v>
      </c>
      <c r="Z18" s="122">
        <f t="shared" si="20"/>
        <v>0</v>
      </c>
      <c r="AA18" s="15">
        <f t="shared" si="21"/>
        <v>0</v>
      </c>
    </row>
    <row r="19" spans="1:27" ht="24" customHeight="1" x14ac:dyDescent="0.2">
      <c r="A19" s="257">
        <f>Kalender!N288</f>
        <v>46306</v>
      </c>
      <c r="B19" s="293" t="str">
        <f>Kalender!O288</f>
        <v>So</v>
      </c>
      <c r="C19" s="1">
        <v>0</v>
      </c>
      <c r="D19" s="7" t="str">
        <f t="shared" si="0"/>
        <v>arbeitsfreier Tag</v>
      </c>
      <c r="E19" s="7"/>
      <c r="F19" s="6"/>
      <c r="G19" s="6"/>
      <c r="H19" s="6"/>
      <c r="I19" s="6"/>
      <c r="J19" s="160"/>
      <c r="K19" s="283">
        <f t="shared" si="8"/>
        <v>0</v>
      </c>
      <c r="L19" s="42">
        <f t="shared" si="9"/>
        <v>0</v>
      </c>
      <c r="M19" s="251"/>
      <c r="N19" s="251"/>
      <c r="O19" s="327"/>
      <c r="P19" s="328"/>
      <c r="Q19" s="15" t="str">
        <f t="shared" si="3"/>
        <v>So</v>
      </c>
      <c r="R19" s="15">
        <f t="shared" si="10"/>
        <v>1</v>
      </c>
      <c r="S19" s="59">
        <f t="shared" si="22"/>
        <v>4</v>
      </c>
      <c r="T19" s="59">
        <f>VLOOKUP(Q19,Varianten_Kombi!$M$4:$N$10,2,0)</f>
        <v>7</v>
      </c>
      <c r="U19" s="59">
        <f t="shared" si="12"/>
        <v>0</v>
      </c>
      <c r="V19" s="59" t="str">
        <f t="shared" si="13"/>
        <v>1470</v>
      </c>
      <c r="W19" s="15">
        <f>VLOOKUP(V19,Varianten_Kombi!$F$4:$H$1123,3,0)</f>
        <v>0</v>
      </c>
      <c r="X19" s="43">
        <f t="shared" si="18"/>
        <v>0</v>
      </c>
      <c r="Y19" s="43">
        <f t="shared" si="19"/>
        <v>0</v>
      </c>
      <c r="Z19" s="122">
        <f t="shared" si="20"/>
        <v>0</v>
      </c>
      <c r="AA19" s="15">
        <f t="shared" si="21"/>
        <v>0</v>
      </c>
    </row>
    <row r="20" spans="1:27" ht="24" customHeight="1" x14ac:dyDescent="0.2">
      <c r="A20" s="257">
        <f>Kalender!N289</f>
        <v>46307</v>
      </c>
      <c r="B20" s="293" t="str">
        <f>Kalender!O289</f>
        <v>Mo</v>
      </c>
      <c r="C20" s="3">
        <v>1</v>
      </c>
      <c r="D20" s="240" t="str">
        <f t="shared" si="0"/>
        <v>AZ</v>
      </c>
      <c r="E20" s="240"/>
      <c r="F20" s="240"/>
      <c r="G20" s="4"/>
      <c r="H20" s="4"/>
      <c r="I20" s="4"/>
      <c r="J20" s="9"/>
      <c r="K20" s="41">
        <f t="shared" si="8"/>
        <v>0</v>
      </c>
      <c r="L20" s="172">
        <f t="shared" si="9"/>
        <v>0</v>
      </c>
      <c r="M20" s="41">
        <f>SUM(K13:K19)</f>
        <v>0</v>
      </c>
      <c r="N20" s="154">
        <f>SUM(L13:L19)</f>
        <v>0</v>
      </c>
      <c r="O20" s="327"/>
      <c r="P20" s="328"/>
      <c r="Q20" s="15" t="str">
        <f t="shared" si="3"/>
        <v>Mo</v>
      </c>
      <c r="R20" s="15">
        <f t="shared" si="10"/>
        <v>1</v>
      </c>
      <c r="S20" s="59">
        <f>SUM($M$21)</f>
        <v>3</v>
      </c>
      <c r="T20" s="59">
        <f>VLOOKUP(Q20,Varianten_Kombi!$M$4:$N$10,2,0)</f>
        <v>1</v>
      </c>
      <c r="U20" s="59">
        <f t="shared" si="12"/>
        <v>1</v>
      </c>
      <c r="V20" s="59" t="str">
        <f t="shared" si="13"/>
        <v>1311</v>
      </c>
      <c r="W20" s="15">
        <f>VLOOKUP(V20,Varianten_Kombi!$F$4:$H$1123,3,0)</f>
        <v>0</v>
      </c>
      <c r="X20" s="43">
        <f t="shared" si="18"/>
        <v>0</v>
      </c>
      <c r="Y20" s="43">
        <f t="shared" si="19"/>
        <v>0</v>
      </c>
      <c r="Z20" s="122">
        <f t="shared" si="20"/>
        <v>0</v>
      </c>
      <c r="AA20" s="15">
        <f t="shared" si="21"/>
        <v>0</v>
      </c>
    </row>
    <row r="21" spans="1:27" ht="24" customHeight="1" x14ac:dyDescent="0.2">
      <c r="A21" s="257">
        <f>Kalender!N290</f>
        <v>46308</v>
      </c>
      <c r="B21" s="293" t="str">
        <f>Kalender!O290</f>
        <v>Di</v>
      </c>
      <c r="C21" s="3">
        <v>1</v>
      </c>
      <c r="D21" s="240" t="str">
        <f t="shared" si="0"/>
        <v>AZ</v>
      </c>
      <c r="E21" s="240"/>
      <c r="F21" s="240"/>
      <c r="G21" s="4"/>
      <c r="H21" s="4"/>
      <c r="I21" s="4"/>
      <c r="J21" s="9"/>
      <c r="K21" s="41">
        <f t="shared" si="8"/>
        <v>0</v>
      </c>
      <c r="L21" s="172">
        <f t="shared" si="9"/>
        <v>0</v>
      </c>
      <c r="M21" s="45">
        <v>3</v>
      </c>
      <c r="N21" s="237"/>
      <c r="O21" s="327"/>
      <c r="P21" s="328"/>
      <c r="Q21" s="15" t="str">
        <f t="shared" si="3"/>
        <v>Di</v>
      </c>
      <c r="R21" s="15">
        <f t="shared" si="10"/>
        <v>1</v>
      </c>
      <c r="S21" s="59">
        <f>SUM($M$21)</f>
        <v>3</v>
      </c>
      <c r="T21" s="59">
        <f>VLOOKUP(Q21,Varianten_Kombi!$M$4:$N$10,2,0)</f>
        <v>2</v>
      </c>
      <c r="U21" s="59">
        <f t="shared" si="12"/>
        <v>1</v>
      </c>
      <c r="V21" s="59" t="str">
        <f t="shared" si="13"/>
        <v>1321</v>
      </c>
      <c r="W21" s="15">
        <f>VLOOKUP(V21,Varianten_Kombi!$F$4:$H$1123,3,0)</f>
        <v>0</v>
      </c>
      <c r="X21" s="43">
        <f t="shared" si="18"/>
        <v>0</v>
      </c>
      <c r="Y21" s="43">
        <f t="shared" si="19"/>
        <v>0</v>
      </c>
      <c r="Z21" s="122">
        <f t="shared" si="20"/>
        <v>0</v>
      </c>
      <c r="AA21" s="15">
        <f t="shared" si="21"/>
        <v>0</v>
      </c>
    </row>
    <row r="22" spans="1:27" ht="24" customHeight="1" x14ac:dyDescent="0.2">
      <c r="A22" s="257">
        <f>Kalender!N291</f>
        <v>46309</v>
      </c>
      <c r="B22" s="293" t="str">
        <f>Kalender!O291</f>
        <v>Mi</v>
      </c>
      <c r="C22" s="3">
        <v>1</v>
      </c>
      <c r="D22" s="240" t="str">
        <f t="shared" si="0"/>
        <v>AZ</v>
      </c>
      <c r="E22" s="240"/>
      <c r="F22" s="240"/>
      <c r="G22" s="4"/>
      <c r="H22" s="4"/>
      <c r="I22" s="4"/>
      <c r="J22" s="9"/>
      <c r="K22" s="41">
        <f t="shared" si="8"/>
        <v>0</v>
      </c>
      <c r="L22" s="172">
        <f t="shared" si="9"/>
        <v>0</v>
      </c>
      <c r="M22" s="45"/>
      <c r="N22" s="237"/>
      <c r="O22" s="327"/>
      <c r="P22" s="328"/>
      <c r="Q22" s="15" t="str">
        <f t="shared" si="3"/>
        <v>Mi</v>
      </c>
      <c r="R22" s="15">
        <f t="shared" si="10"/>
        <v>1</v>
      </c>
      <c r="S22" s="59">
        <f t="shared" ref="S22:S26" si="23">SUM($M$21)</f>
        <v>3</v>
      </c>
      <c r="T22" s="59">
        <f>VLOOKUP(Q22,Varianten_Kombi!$M$4:$N$10,2,0)</f>
        <v>3</v>
      </c>
      <c r="U22" s="59">
        <f t="shared" si="12"/>
        <v>1</v>
      </c>
      <c r="V22" s="59" t="str">
        <f t="shared" si="13"/>
        <v>1331</v>
      </c>
      <c r="W22" s="15">
        <f>VLOOKUP(V22,Varianten_Kombi!$F$4:$H$1123,3,0)</f>
        <v>0</v>
      </c>
      <c r="X22" s="43">
        <f t="shared" si="18"/>
        <v>0</v>
      </c>
      <c r="Y22" s="43">
        <f t="shared" si="19"/>
        <v>0</v>
      </c>
      <c r="Z22" s="122">
        <f t="shared" si="20"/>
        <v>0</v>
      </c>
      <c r="AA22" s="15">
        <f t="shared" si="21"/>
        <v>0</v>
      </c>
    </row>
    <row r="23" spans="1:27" ht="24" customHeight="1" x14ac:dyDescent="0.2">
      <c r="A23" s="257">
        <f>Kalender!N292</f>
        <v>46310</v>
      </c>
      <c r="B23" s="293" t="str">
        <f>Kalender!O292</f>
        <v>Do</v>
      </c>
      <c r="C23" s="3">
        <v>1</v>
      </c>
      <c r="D23" s="240" t="str">
        <f t="shared" si="0"/>
        <v>AZ</v>
      </c>
      <c r="E23" s="240"/>
      <c r="F23" s="240"/>
      <c r="G23" s="4"/>
      <c r="H23" s="4"/>
      <c r="I23" s="4"/>
      <c r="J23" s="9"/>
      <c r="K23" s="41">
        <f t="shared" si="8"/>
        <v>0</v>
      </c>
      <c r="L23" s="172">
        <f t="shared" si="9"/>
        <v>0</v>
      </c>
      <c r="M23" s="206"/>
      <c r="N23" s="210"/>
      <c r="O23" s="327"/>
      <c r="P23" s="328"/>
      <c r="Q23" s="15" t="str">
        <f t="shared" si="3"/>
        <v>Do</v>
      </c>
      <c r="R23" s="15">
        <f t="shared" si="10"/>
        <v>1</v>
      </c>
      <c r="S23" s="59">
        <f t="shared" si="23"/>
        <v>3</v>
      </c>
      <c r="T23" s="59">
        <f>VLOOKUP(Q23,Varianten_Kombi!$M$4:$N$10,2,0)</f>
        <v>4</v>
      </c>
      <c r="U23" s="59">
        <f t="shared" si="12"/>
        <v>1</v>
      </c>
      <c r="V23" s="59" t="str">
        <f t="shared" si="13"/>
        <v>1341</v>
      </c>
      <c r="W23" s="15">
        <f>VLOOKUP(V23,Varianten_Kombi!$F$4:$H$1123,3,0)</f>
        <v>0</v>
      </c>
      <c r="X23" s="43">
        <f t="shared" si="18"/>
        <v>0</v>
      </c>
      <c r="Y23" s="43">
        <f t="shared" si="19"/>
        <v>0</v>
      </c>
      <c r="Z23" s="122">
        <f t="shared" si="20"/>
        <v>0</v>
      </c>
      <c r="AA23" s="15">
        <f t="shared" si="21"/>
        <v>0</v>
      </c>
    </row>
    <row r="24" spans="1:27" ht="24" customHeight="1" x14ac:dyDescent="0.2">
      <c r="A24" s="257">
        <f>Kalender!N293</f>
        <v>46311</v>
      </c>
      <c r="B24" s="293" t="str">
        <f>Kalender!O293</f>
        <v>Fr</v>
      </c>
      <c r="C24" s="3">
        <v>1</v>
      </c>
      <c r="D24" s="240" t="str">
        <f t="shared" si="0"/>
        <v>AZ</v>
      </c>
      <c r="E24" s="240"/>
      <c r="F24" s="240"/>
      <c r="G24" s="4"/>
      <c r="H24" s="4"/>
      <c r="I24" s="4"/>
      <c r="J24" s="9"/>
      <c r="K24" s="41">
        <f t="shared" si="8"/>
        <v>0</v>
      </c>
      <c r="L24" s="172">
        <f t="shared" si="9"/>
        <v>0</v>
      </c>
      <c r="M24" s="206"/>
      <c r="N24" s="210"/>
      <c r="O24" s="327"/>
      <c r="P24" s="328"/>
      <c r="Q24" s="15" t="str">
        <f t="shared" si="3"/>
        <v>Fr</v>
      </c>
      <c r="R24" s="15">
        <f t="shared" si="10"/>
        <v>1</v>
      </c>
      <c r="S24" s="59">
        <f t="shared" si="23"/>
        <v>3</v>
      </c>
      <c r="T24" s="59">
        <f>VLOOKUP(Q24,Varianten_Kombi!$M$4:$N$10,2,0)</f>
        <v>5</v>
      </c>
      <c r="U24" s="59">
        <f t="shared" si="12"/>
        <v>1</v>
      </c>
      <c r="V24" s="59" t="str">
        <f t="shared" si="13"/>
        <v>1351</v>
      </c>
      <c r="W24" s="15">
        <f>VLOOKUP(V24,Varianten_Kombi!$F$4:$H$1123,3,0)</f>
        <v>0</v>
      </c>
      <c r="X24" s="43">
        <f t="shared" si="18"/>
        <v>0</v>
      </c>
      <c r="Y24" s="43">
        <f t="shared" si="19"/>
        <v>0</v>
      </c>
      <c r="Z24" s="122">
        <f t="shared" si="20"/>
        <v>0</v>
      </c>
      <c r="AA24" s="15">
        <f t="shared" si="21"/>
        <v>0</v>
      </c>
    </row>
    <row r="25" spans="1:27" ht="24" customHeight="1" x14ac:dyDescent="0.2">
      <c r="A25" s="257">
        <f>Kalender!N294</f>
        <v>46312</v>
      </c>
      <c r="B25" s="293" t="str">
        <f>Kalender!O294</f>
        <v>Sa</v>
      </c>
      <c r="C25" s="1">
        <v>0</v>
      </c>
      <c r="D25" s="7" t="str">
        <f t="shared" si="0"/>
        <v>arbeitsfreier Tag</v>
      </c>
      <c r="E25" s="7"/>
      <c r="F25" s="6"/>
      <c r="G25" s="6"/>
      <c r="H25" s="6"/>
      <c r="I25" s="6"/>
      <c r="J25" s="160"/>
      <c r="K25" s="283">
        <f t="shared" si="8"/>
        <v>0</v>
      </c>
      <c r="L25" s="42">
        <f t="shared" si="9"/>
        <v>0</v>
      </c>
      <c r="M25" s="206"/>
      <c r="N25" s="210"/>
      <c r="O25" s="327"/>
      <c r="P25" s="328"/>
      <c r="Q25" s="15" t="str">
        <f t="shared" si="3"/>
        <v>Sa</v>
      </c>
      <c r="R25" s="15">
        <f t="shared" si="10"/>
        <v>1</v>
      </c>
      <c r="S25" s="59">
        <f t="shared" si="23"/>
        <v>3</v>
      </c>
      <c r="T25" s="59">
        <f>VLOOKUP(Q25,Varianten_Kombi!$M$4:$N$10,2,0)</f>
        <v>6</v>
      </c>
      <c r="U25" s="59">
        <f t="shared" si="12"/>
        <v>0</v>
      </c>
      <c r="V25" s="59" t="str">
        <f t="shared" si="13"/>
        <v>1360</v>
      </c>
      <c r="W25" s="15">
        <f>VLOOKUP(V25,Varianten_Kombi!$F$4:$H$1123,3,0)</f>
        <v>0</v>
      </c>
      <c r="X25" s="43">
        <f t="shared" si="18"/>
        <v>0</v>
      </c>
      <c r="Y25" s="43">
        <f t="shared" si="19"/>
        <v>0</v>
      </c>
      <c r="Z25" s="122">
        <f t="shared" si="20"/>
        <v>0</v>
      </c>
      <c r="AA25" s="15">
        <f t="shared" si="21"/>
        <v>0</v>
      </c>
    </row>
    <row r="26" spans="1:27" ht="24" customHeight="1" x14ac:dyDescent="0.2">
      <c r="A26" s="257">
        <f>Kalender!N295</f>
        <v>46313</v>
      </c>
      <c r="B26" s="293" t="str">
        <f>Kalender!O295</f>
        <v>So</v>
      </c>
      <c r="C26" s="1">
        <v>0</v>
      </c>
      <c r="D26" s="7" t="str">
        <f t="shared" si="0"/>
        <v>arbeitsfreier Tag</v>
      </c>
      <c r="E26" s="7"/>
      <c r="F26" s="6"/>
      <c r="G26" s="6"/>
      <c r="H26" s="6"/>
      <c r="I26" s="6"/>
      <c r="J26" s="160"/>
      <c r="K26" s="283">
        <f t="shared" si="8"/>
        <v>0</v>
      </c>
      <c r="L26" s="42">
        <f t="shared" si="9"/>
        <v>0</v>
      </c>
      <c r="M26" s="206"/>
      <c r="N26" s="210"/>
      <c r="O26" s="327"/>
      <c r="P26" s="328"/>
      <c r="Q26" s="15" t="str">
        <f t="shared" si="3"/>
        <v>So</v>
      </c>
      <c r="R26" s="15">
        <f t="shared" si="10"/>
        <v>1</v>
      </c>
      <c r="S26" s="59">
        <f t="shared" si="23"/>
        <v>3</v>
      </c>
      <c r="T26" s="59">
        <f>VLOOKUP(Q26,Varianten_Kombi!$M$4:$N$10,2,0)</f>
        <v>7</v>
      </c>
      <c r="U26" s="59">
        <f t="shared" si="12"/>
        <v>0</v>
      </c>
      <c r="V26" s="59" t="str">
        <f t="shared" si="13"/>
        <v>1370</v>
      </c>
      <c r="W26" s="15">
        <f>VLOOKUP(V26,Varianten_Kombi!$F$4:$H$1123,3,0)</f>
        <v>0</v>
      </c>
      <c r="X26" s="43">
        <f t="shared" si="18"/>
        <v>0</v>
      </c>
      <c r="Y26" s="43">
        <f t="shared" si="19"/>
        <v>0</v>
      </c>
      <c r="Z26" s="122">
        <f t="shared" si="20"/>
        <v>0</v>
      </c>
      <c r="AA26" s="15">
        <f t="shared" si="21"/>
        <v>0</v>
      </c>
    </row>
    <row r="27" spans="1:27" ht="24" customHeight="1" x14ac:dyDescent="0.2">
      <c r="A27" s="257">
        <f>Kalender!N296</f>
        <v>46314</v>
      </c>
      <c r="B27" s="293" t="str">
        <f>Kalender!O296</f>
        <v>Mo</v>
      </c>
      <c r="C27" s="3">
        <v>1</v>
      </c>
      <c r="D27" s="240" t="str">
        <f t="shared" si="0"/>
        <v>AZ</v>
      </c>
      <c r="E27" s="240"/>
      <c r="F27" s="240"/>
      <c r="G27" s="4"/>
      <c r="H27" s="4"/>
      <c r="I27" s="4"/>
      <c r="J27" s="9"/>
      <c r="K27" s="41">
        <f t="shared" si="8"/>
        <v>0</v>
      </c>
      <c r="L27" s="172">
        <f t="shared" si="9"/>
        <v>0</v>
      </c>
      <c r="M27" s="41">
        <f>SUM(K20:K26)</f>
        <v>0</v>
      </c>
      <c r="N27" s="154">
        <f>SUM(L20:L26)</f>
        <v>0</v>
      </c>
      <c r="O27" s="327"/>
      <c r="P27" s="328"/>
      <c r="Q27" s="15" t="str">
        <f t="shared" si="3"/>
        <v>Mo</v>
      </c>
      <c r="R27" s="15">
        <f t="shared" si="10"/>
        <v>1</v>
      </c>
      <c r="S27" s="59">
        <f>SUM($M$28)</f>
        <v>2</v>
      </c>
      <c r="T27" s="59">
        <f>VLOOKUP(Q27,Varianten_Kombi!$M$4:$N$10,2,0)</f>
        <v>1</v>
      </c>
      <c r="U27" s="59">
        <f t="shared" si="12"/>
        <v>1</v>
      </c>
      <c r="V27" s="59" t="str">
        <f t="shared" si="13"/>
        <v>1211</v>
      </c>
      <c r="W27" s="15">
        <f>VLOOKUP(V27,Varianten_Kombi!$F$4:$H$1123,3,0)</f>
        <v>0</v>
      </c>
      <c r="X27" s="43">
        <f t="shared" si="18"/>
        <v>0</v>
      </c>
      <c r="Y27" s="43">
        <f t="shared" si="19"/>
        <v>0</v>
      </c>
      <c r="Z27" s="122">
        <f t="shared" si="20"/>
        <v>0</v>
      </c>
      <c r="AA27" s="15">
        <f t="shared" si="21"/>
        <v>0</v>
      </c>
    </row>
    <row r="28" spans="1:27" ht="24" customHeight="1" x14ac:dyDescent="0.2">
      <c r="A28" s="257">
        <f>Kalender!N297</f>
        <v>46315</v>
      </c>
      <c r="B28" s="293" t="str">
        <f>Kalender!O297</f>
        <v>Di</v>
      </c>
      <c r="C28" s="3">
        <v>1</v>
      </c>
      <c r="D28" s="240" t="str">
        <f t="shared" si="0"/>
        <v>AZ</v>
      </c>
      <c r="E28" s="240"/>
      <c r="F28" s="240"/>
      <c r="G28" s="4"/>
      <c r="H28" s="4"/>
      <c r="I28" s="4"/>
      <c r="J28" s="9"/>
      <c r="K28" s="41">
        <f t="shared" si="8"/>
        <v>0</v>
      </c>
      <c r="L28" s="172">
        <f t="shared" si="9"/>
        <v>0</v>
      </c>
      <c r="M28" s="45">
        <v>2</v>
      </c>
      <c r="N28" s="237"/>
      <c r="O28" s="327"/>
      <c r="P28" s="328"/>
      <c r="Q28" s="15" t="str">
        <f t="shared" si="3"/>
        <v>Di</v>
      </c>
      <c r="R28" s="15">
        <f t="shared" si="10"/>
        <v>1</v>
      </c>
      <c r="S28" s="59">
        <f>SUM($M$28)</f>
        <v>2</v>
      </c>
      <c r="T28" s="59">
        <f>VLOOKUP(Q28,Varianten_Kombi!$M$4:$N$10,2,0)</f>
        <v>2</v>
      </c>
      <c r="U28" s="59">
        <f t="shared" si="12"/>
        <v>1</v>
      </c>
      <c r="V28" s="59" t="str">
        <f t="shared" si="13"/>
        <v>1221</v>
      </c>
      <c r="W28" s="15">
        <f>VLOOKUP(V28,Varianten_Kombi!$F$4:$H$1123,3,0)</f>
        <v>0</v>
      </c>
      <c r="X28" s="43">
        <f t="shared" si="18"/>
        <v>0</v>
      </c>
      <c r="Y28" s="43">
        <f t="shared" si="19"/>
        <v>0</v>
      </c>
      <c r="Z28" s="122">
        <f t="shared" si="20"/>
        <v>0</v>
      </c>
      <c r="AA28" s="15">
        <f t="shared" si="21"/>
        <v>0</v>
      </c>
    </row>
    <row r="29" spans="1:27" ht="24" customHeight="1" x14ac:dyDescent="0.2">
      <c r="A29" s="257">
        <f>Kalender!N298</f>
        <v>46316</v>
      </c>
      <c r="B29" s="293" t="str">
        <f>Kalender!O298</f>
        <v>Mi</v>
      </c>
      <c r="C29" s="3">
        <v>1</v>
      </c>
      <c r="D29" s="240" t="str">
        <f t="shared" si="0"/>
        <v>AZ</v>
      </c>
      <c r="E29" s="240"/>
      <c r="F29" s="240"/>
      <c r="G29" s="4"/>
      <c r="H29" s="4"/>
      <c r="I29" s="4"/>
      <c r="J29" s="9"/>
      <c r="K29" s="41">
        <f t="shared" si="8"/>
        <v>0</v>
      </c>
      <c r="L29" s="172">
        <f t="shared" si="9"/>
        <v>0</v>
      </c>
      <c r="M29" s="45"/>
      <c r="N29" s="237"/>
      <c r="O29" s="327"/>
      <c r="P29" s="328"/>
      <c r="Q29" s="15" t="str">
        <f t="shared" si="3"/>
        <v>Mi</v>
      </c>
      <c r="R29" s="15">
        <f t="shared" si="10"/>
        <v>1</v>
      </c>
      <c r="S29" s="59">
        <f t="shared" ref="S29:S33" si="24">SUM($M$28)</f>
        <v>2</v>
      </c>
      <c r="T29" s="59">
        <f>VLOOKUP(Q29,Varianten_Kombi!$M$4:$N$10,2,0)</f>
        <v>3</v>
      </c>
      <c r="U29" s="59">
        <f t="shared" si="12"/>
        <v>1</v>
      </c>
      <c r="V29" s="59" t="str">
        <f t="shared" si="13"/>
        <v>1231</v>
      </c>
      <c r="W29" s="15">
        <f>VLOOKUP(V29,Varianten_Kombi!$F$4:$H$1123,3,0)</f>
        <v>0</v>
      </c>
      <c r="X29" s="43">
        <f t="shared" si="18"/>
        <v>0</v>
      </c>
      <c r="Y29" s="43">
        <f t="shared" si="19"/>
        <v>0</v>
      </c>
      <c r="Z29" s="122">
        <f t="shared" si="20"/>
        <v>0</v>
      </c>
      <c r="AA29" s="15">
        <f t="shared" si="21"/>
        <v>0</v>
      </c>
    </row>
    <row r="30" spans="1:27" ht="24" customHeight="1" x14ac:dyDescent="0.2">
      <c r="A30" s="257">
        <f>Kalender!N299</f>
        <v>46317</v>
      </c>
      <c r="B30" s="293" t="str">
        <f>Kalender!O299</f>
        <v>Do</v>
      </c>
      <c r="C30" s="3">
        <v>1</v>
      </c>
      <c r="D30" s="240" t="str">
        <f t="shared" si="0"/>
        <v>AZ</v>
      </c>
      <c r="E30" s="240"/>
      <c r="F30" s="240"/>
      <c r="G30" s="4"/>
      <c r="H30" s="4"/>
      <c r="I30" s="4"/>
      <c r="J30" s="9"/>
      <c r="K30" s="41">
        <f t="shared" si="8"/>
        <v>0</v>
      </c>
      <c r="L30" s="172">
        <f t="shared" si="9"/>
        <v>0</v>
      </c>
      <c r="M30" s="206"/>
      <c r="N30" s="210"/>
      <c r="O30" s="327"/>
      <c r="P30" s="328"/>
      <c r="Q30" s="15" t="str">
        <f t="shared" si="3"/>
        <v>Do</v>
      </c>
      <c r="R30" s="15">
        <f t="shared" si="10"/>
        <v>1</v>
      </c>
      <c r="S30" s="59">
        <f t="shared" si="24"/>
        <v>2</v>
      </c>
      <c r="T30" s="59">
        <f>VLOOKUP(Q30,Varianten_Kombi!$M$4:$N$10,2,0)</f>
        <v>4</v>
      </c>
      <c r="U30" s="59">
        <f t="shared" si="12"/>
        <v>1</v>
      </c>
      <c r="V30" s="59" t="str">
        <f t="shared" si="13"/>
        <v>1241</v>
      </c>
      <c r="W30" s="15">
        <f>VLOOKUP(V30,Varianten_Kombi!$F$4:$H$1123,3,0)</f>
        <v>0</v>
      </c>
      <c r="X30" s="43">
        <f t="shared" si="18"/>
        <v>0</v>
      </c>
      <c r="Y30" s="43">
        <f t="shared" si="19"/>
        <v>0</v>
      </c>
      <c r="Z30" s="122">
        <f t="shared" si="20"/>
        <v>0</v>
      </c>
      <c r="AA30" s="15">
        <f t="shared" si="21"/>
        <v>0</v>
      </c>
    </row>
    <row r="31" spans="1:27" ht="24" customHeight="1" x14ac:dyDescent="0.2">
      <c r="A31" s="257">
        <f>Kalender!N300</f>
        <v>46318</v>
      </c>
      <c r="B31" s="293" t="str">
        <f>Kalender!O300</f>
        <v>Fr</v>
      </c>
      <c r="C31" s="3">
        <v>1</v>
      </c>
      <c r="D31" s="240" t="str">
        <f t="shared" si="0"/>
        <v>AZ</v>
      </c>
      <c r="E31" s="240"/>
      <c r="F31" s="240"/>
      <c r="G31" s="4"/>
      <c r="H31" s="4"/>
      <c r="I31" s="4"/>
      <c r="J31" s="9"/>
      <c r="K31" s="41">
        <f t="shared" si="8"/>
        <v>0</v>
      </c>
      <c r="L31" s="172">
        <f t="shared" si="9"/>
        <v>0</v>
      </c>
      <c r="M31" s="206"/>
      <c r="N31" s="210"/>
      <c r="O31" s="327"/>
      <c r="P31" s="328"/>
      <c r="Q31" s="15" t="str">
        <f t="shared" si="3"/>
        <v>Fr</v>
      </c>
      <c r="R31" s="15">
        <f t="shared" si="10"/>
        <v>1</v>
      </c>
      <c r="S31" s="59">
        <f t="shared" si="24"/>
        <v>2</v>
      </c>
      <c r="T31" s="59">
        <f>VLOOKUP(Q31,Varianten_Kombi!$M$4:$N$10,2,0)</f>
        <v>5</v>
      </c>
      <c r="U31" s="59">
        <f t="shared" si="12"/>
        <v>1</v>
      </c>
      <c r="V31" s="59" t="str">
        <f t="shared" si="13"/>
        <v>1251</v>
      </c>
      <c r="W31" s="15">
        <f>VLOOKUP(V31,Varianten_Kombi!$F$4:$H$1123,3,0)</f>
        <v>0</v>
      </c>
      <c r="X31" s="43">
        <f t="shared" si="18"/>
        <v>0</v>
      </c>
      <c r="Y31" s="43">
        <f t="shared" si="19"/>
        <v>0</v>
      </c>
      <c r="Z31" s="122">
        <f t="shared" si="20"/>
        <v>0</v>
      </c>
      <c r="AA31" s="15">
        <f t="shared" si="21"/>
        <v>0</v>
      </c>
    </row>
    <row r="32" spans="1:27" ht="24" customHeight="1" x14ac:dyDescent="0.2">
      <c r="A32" s="257">
        <f>Kalender!N301</f>
        <v>46319</v>
      </c>
      <c r="B32" s="293" t="str">
        <f>Kalender!O301</f>
        <v>Sa</v>
      </c>
      <c r="C32" s="1">
        <v>0</v>
      </c>
      <c r="D32" s="7" t="str">
        <f t="shared" si="0"/>
        <v>arbeitsfreier Tag</v>
      </c>
      <c r="E32" s="7"/>
      <c r="F32" s="6"/>
      <c r="G32" s="6"/>
      <c r="H32" s="6"/>
      <c r="I32" s="6"/>
      <c r="J32" s="160"/>
      <c r="K32" s="283">
        <f t="shared" si="8"/>
        <v>0</v>
      </c>
      <c r="L32" s="42">
        <f t="shared" si="9"/>
        <v>0</v>
      </c>
      <c r="M32" s="206"/>
      <c r="N32" s="210"/>
      <c r="O32" s="327"/>
      <c r="P32" s="328"/>
      <c r="Q32" s="15" t="str">
        <f t="shared" si="3"/>
        <v>Sa</v>
      </c>
      <c r="R32" s="15">
        <f t="shared" si="10"/>
        <v>1</v>
      </c>
      <c r="S32" s="59">
        <f t="shared" si="24"/>
        <v>2</v>
      </c>
      <c r="T32" s="59">
        <f>VLOOKUP(Q32,Varianten_Kombi!$M$4:$N$10,2,0)</f>
        <v>6</v>
      </c>
      <c r="U32" s="59">
        <f t="shared" si="12"/>
        <v>0</v>
      </c>
      <c r="V32" s="59" t="str">
        <f t="shared" si="13"/>
        <v>1260</v>
      </c>
      <c r="W32" s="15">
        <f>VLOOKUP(V32,Varianten_Kombi!$F$4:$H$1123,3,0)</f>
        <v>0</v>
      </c>
      <c r="X32" s="43">
        <f t="shared" si="18"/>
        <v>0</v>
      </c>
      <c r="Y32" s="43">
        <f t="shared" si="19"/>
        <v>0</v>
      </c>
      <c r="Z32" s="122">
        <f t="shared" si="20"/>
        <v>0</v>
      </c>
      <c r="AA32" s="15">
        <f t="shared" si="21"/>
        <v>0</v>
      </c>
    </row>
    <row r="33" spans="1:27" ht="24" customHeight="1" x14ac:dyDescent="0.2">
      <c r="A33" s="257">
        <f>Kalender!N302</f>
        <v>46320</v>
      </c>
      <c r="B33" s="293" t="str">
        <f>Kalender!O302</f>
        <v>So</v>
      </c>
      <c r="C33" s="1">
        <v>0</v>
      </c>
      <c r="D33" s="7" t="str">
        <f t="shared" si="0"/>
        <v>arbeitsfreier Tag</v>
      </c>
      <c r="E33" s="7"/>
      <c r="F33" s="6"/>
      <c r="G33" s="6"/>
      <c r="H33" s="6"/>
      <c r="I33" s="6"/>
      <c r="J33" s="160"/>
      <c r="K33" s="283">
        <f t="shared" si="8"/>
        <v>0</v>
      </c>
      <c r="L33" s="42">
        <f t="shared" si="9"/>
        <v>0</v>
      </c>
      <c r="M33" s="206"/>
      <c r="N33" s="210"/>
      <c r="O33" s="327"/>
      <c r="P33" s="328"/>
      <c r="Q33" s="15" t="str">
        <f t="shared" si="3"/>
        <v>So</v>
      </c>
      <c r="R33" s="15">
        <f t="shared" si="10"/>
        <v>1</v>
      </c>
      <c r="S33" s="59">
        <f t="shared" si="24"/>
        <v>2</v>
      </c>
      <c r="T33" s="59">
        <f>VLOOKUP(Q33,Varianten_Kombi!$M$4:$N$10,2,0)</f>
        <v>7</v>
      </c>
      <c r="U33" s="59">
        <f t="shared" si="12"/>
        <v>0</v>
      </c>
      <c r="V33" s="59" t="str">
        <f t="shared" si="13"/>
        <v>1270</v>
      </c>
      <c r="W33" s="15">
        <f>VLOOKUP(V33,Varianten_Kombi!$F$4:$H$1123,3,0)</f>
        <v>0</v>
      </c>
      <c r="X33" s="43">
        <f t="shared" si="18"/>
        <v>0</v>
      </c>
      <c r="Y33" s="43">
        <f t="shared" si="19"/>
        <v>0</v>
      </c>
      <c r="Z33" s="122">
        <f t="shared" si="20"/>
        <v>0</v>
      </c>
      <c r="AA33" s="15">
        <f t="shared" si="21"/>
        <v>0</v>
      </c>
    </row>
    <row r="34" spans="1:27" ht="24" customHeight="1" x14ac:dyDescent="0.2">
      <c r="A34" s="257">
        <f>Kalender!N303</f>
        <v>46321</v>
      </c>
      <c r="B34" s="293" t="str">
        <f>Kalender!O303</f>
        <v>Mo</v>
      </c>
      <c r="C34" s="5">
        <v>1</v>
      </c>
      <c r="D34" s="240" t="str">
        <f t="shared" si="0"/>
        <v>AZ</v>
      </c>
      <c r="E34" s="240"/>
      <c r="F34" s="240"/>
      <c r="G34" s="4"/>
      <c r="H34" s="4"/>
      <c r="I34" s="4"/>
      <c r="J34" s="9"/>
      <c r="K34" s="41">
        <f t="shared" si="8"/>
        <v>0</v>
      </c>
      <c r="L34" s="172">
        <f t="shared" si="9"/>
        <v>0</v>
      </c>
      <c r="M34" s="41">
        <f>SUM(K27:K33)</f>
        <v>0</v>
      </c>
      <c r="N34" s="172">
        <f>SUM(L27:L33)</f>
        <v>0</v>
      </c>
      <c r="O34" s="327"/>
      <c r="P34" s="328"/>
      <c r="Q34" s="15" t="str">
        <f t="shared" si="3"/>
        <v>Mo</v>
      </c>
      <c r="R34" s="15">
        <f t="shared" si="10"/>
        <v>1</v>
      </c>
      <c r="S34" s="59">
        <f>SUM($M$35)</f>
        <v>1</v>
      </c>
      <c r="T34" s="59">
        <f>VLOOKUP(Q34,Varianten_Kombi!$M$4:$N$10,2,0)</f>
        <v>1</v>
      </c>
      <c r="U34" s="59">
        <f t="shared" si="12"/>
        <v>1</v>
      </c>
      <c r="V34" s="59" t="str">
        <f t="shared" si="13"/>
        <v>1111</v>
      </c>
      <c r="W34" s="15">
        <f>VLOOKUP(V34,Varianten_Kombi!$F$4:$H$1123,3,0)</f>
        <v>0</v>
      </c>
      <c r="X34" s="43">
        <f t="shared" si="18"/>
        <v>0</v>
      </c>
      <c r="Y34" s="43">
        <f t="shared" si="19"/>
        <v>0</v>
      </c>
      <c r="Z34" s="122">
        <f t="shared" si="20"/>
        <v>0</v>
      </c>
      <c r="AA34" s="15">
        <f t="shared" si="21"/>
        <v>0</v>
      </c>
    </row>
    <row r="35" spans="1:27" ht="24" customHeight="1" x14ac:dyDescent="0.2">
      <c r="A35" s="257">
        <f>Kalender!N304</f>
        <v>46322</v>
      </c>
      <c r="B35" s="293" t="str">
        <f>Kalender!O304</f>
        <v>Di</v>
      </c>
      <c r="C35" s="5">
        <v>1</v>
      </c>
      <c r="D35" s="240" t="str">
        <f t="shared" si="0"/>
        <v>AZ</v>
      </c>
      <c r="E35" s="240"/>
      <c r="F35" s="240"/>
      <c r="G35" s="4"/>
      <c r="H35" s="4"/>
      <c r="I35" s="4"/>
      <c r="J35" s="9"/>
      <c r="K35" s="41">
        <f t="shared" si="8"/>
        <v>0</v>
      </c>
      <c r="L35" s="172">
        <f t="shared" si="9"/>
        <v>0</v>
      </c>
      <c r="M35" s="252">
        <v>1</v>
      </c>
      <c r="N35" s="206"/>
      <c r="O35" s="327"/>
      <c r="P35" s="328"/>
      <c r="Q35" s="15" t="str">
        <f t="shared" si="3"/>
        <v>Di</v>
      </c>
      <c r="R35" s="15">
        <f t="shared" si="10"/>
        <v>1</v>
      </c>
      <c r="S35" s="59">
        <f>SUM($M$35)</f>
        <v>1</v>
      </c>
      <c r="T35" s="59">
        <f>VLOOKUP(Q35,Varianten_Kombi!$M$4:$N$10,2,0)</f>
        <v>2</v>
      </c>
      <c r="U35" s="59">
        <f t="shared" si="12"/>
        <v>1</v>
      </c>
      <c r="V35" s="59" t="str">
        <f t="shared" si="13"/>
        <v>1121</v>
      </c>
      <c r="W35" s="15">
        <f>VLOOKUP(V35,Varianten_Kombi!$F$4:$H$1123,3,0)</f>
        <v>0</v>
      </c>
      <c r="X35" s="43">
        <f t="shared" si="18"/>
        <v>0</v>
      </c>
      <c r="Y35" s="43">
        <f t="shared" si="19"/>
        <v>0</v>
      </c>
      <c r="Z35" s="122">
        <f t="shared" si="20"/>
        <v>0</v>
      </c>
      <c r="AA35" s="15">
        <f t="shared" si="21"/>
        <v>0</v>
      </c>
    </row>
    <row r="36" spans="1:27" ht="24" customHeight="1" x14ac:dyDescent="0.2">
      <c r="A36" s="257">
        <f>Kalender!N305</f>
        <v>46323</v>
      </c>
      <c r="B36" s="293" t="str">
        <f>Kalender!O305</f>
        <v>Mi</v>
      </c>
      <c r="C36" s="5">
        <v>1</v>
      </c>
      <c r="D36" s="240" t="str">
        <f t="shared" si="0"/>
        <v>AZ</v>
      </c>
      <c r="E36" s="240"/>
      <c r="F36" s="240"/>
      <c r="G36" s="4"/>
      <c r="H36" s="4"/>
      <c r="I36" s="4"/>
      <c r="J36" s="9"/>
      <c r="K36" s="41">
        <f t="shared" si="8"/>
        <v>0</v>
      </c>
      <c r="L36" s="172">
        <f t="shared" si="9"/>
        <v>0</v>
      </c>
      <c r="M36" s="206"/>
      <c r="N36" s="210"/>
      <c r="O36" s="327"/>
      <c r="P36" s="328"/>
      <c r="Q36" s="15" t="str">
        <f t="shared" si="3"/>
        <v>Mi</v>
      </c>
      <c r="R36" s="15">
        <f t="shared" si="10"/>
        <v>1</v>
      </c>
      <c r="S36" s="59">
        <f t="shared" ref="S36:S39" si="25">SUM($M$35)</f>
        <v>1</v>
      </c>
      <c r="T36" s="59">
        <f>VLOOKUP(Q36,Varianten_Kombi!$M$4:$N$10,2,0)</f>
        <v>3</v>
      </c>
      <c r="U36" s="59">
        <f t="shared" si="12"/>
        <v>1</v>
      </c>
      <c r="V36" s="59" t="str">
        <f t="shared" si="13"/>
        <v>1131</v>
      </c>
      <c r="W36" s="15">
        <f>VLOOKUP(V36,Varianten_Kombi!$F$4:$H$1123,3,0)</f>
        <v>0</v>
      </c>
      <c r="X36" s="43">
        <f t="shared" si="18"/>
        <v>0</v>
      </c>
      <c r="Y36" s="43">
        <f t="shared" si="19"/>
        <v>0</v>
      </c>
      <c r="Z36" s="122">
        <f t="shared" si="20"/>
        <v>0</v>
      </c>
      <c r="AA36" s="15">
        <f t="shared" si="21"/>
        <v>0</v>
      </c>
    </row>
    <row r="37" spans="1:27" ht="24" customHeight="1" x14ac:dyDescent="0.2">
      <c r="A37" s="257">
        <f>Kalender!N306</f>
        <v>46324</v>
      </c>
      <c r="B37" s="293" t="str">
        <f>Kalender!O306</f>
        <v>Do</v>
      </c>
      <c r="C37" s="5">
        <v>1</v>
      </c>
      <c r="D37" s="240" t="str">
        <f t="shared" si="0"/>
        <v>AZ</v>
      </c>
      <c r="E37" s="240"/>
      <c r="F37" s="240"/>
      <c r="G37" s="4"/>
      <c r="H37" s="4"/>
      <c r="I37" s="4"/>
      <c r="J37" s="9"/>
      <c r="K37" s="41">
        <f t="shared" si="8"/>
        <v>0</v>
      </c>
      <c r="L37" s="172">
        <f t="shared" si="9"/>
        <v>0</v>
      </c>
      <c r="M37" s="252"/>
      <c r="N37" s="206"/>
      <c r="O37" s="327"/>
      <c r="P37" s="328"/>
      <c r="Q37" s="15" t="str">
        <f t="shared" si="3"/>
        <v>Do</v>
      </c>
      <c r="R37" s="15">
        <f t="shared" si="10"/>
        <v>1</v>
      </c>
      <c r="S37" s="59">
        <f t="shared" si="25"/>
        <v>1</v>
      </c>
      <c r="T37" s="59">
        <f>VLOOKUP(Q37,Varianten_Kombi!$M$4:$N$10,2,0)</f>
        <v>4</v>
      </c>
      <c r="U37" s="59">
        <f t="shared" si="12"/>
        <v>1</v>
      </c>
      <c r="V37" s="59" t="str">
        <f t="shared" si="13"/>
        <v>1141</v>
      </c>
      <c r="W37" s="15">
        <f>VLOOKUP(V37,Varianten_Kombi!$F$4:$H$1123,3,0)</f>
        <v>0</v>
      </c>
      <c r="X37" s="43">
        <f t="shared" si="18"/>
        <v>0</v>
      </c>
      <c r="Y37" s="43">
        <f t="shared" si="19"/>
        <v>0</v>
      </c>
      <c r="Z37" s="122">
        <f t="shared" si="20"/>
        <v>0</v>
      </c>
      <c r="AA37" s="15">
        <f t="shared" si="21"/>
        <v>0</v>
      </c>
    </row>
    <row r="38" spans="1:27" ht="24" customHeight="1" x14ac:dyDescent="0.2">
      <c r="A38" s="257">
        <f>Kalender!N307</f>
        <v>46325</v>
      </c>
      <c r="B38" s="293" t="str">
        <f>Kalender!O307</f>
        <v>Fr</v>
      </c>
      <c r="C38" s="5">
        <v>1</v>
      </c>
      <c r="D38" s="240" t="str">
        <f t="shared" si="0"/>
        <v>AZ</v>
      </c>
      <c r="E38" s="240"/>
      <c r="F38" s="240"/>
      <c r="G38" s="4"/>
      <c r="H38" s="4"/>
      <c r="I38" s="4"/>
      <c r="J38" s="9"/>
      <c r="K38" s="41">
        <f t="shared" si="8"/>
        <v>0</v>
      </c>
      <c r="L38" s="172">
        <f t="shared" si="9"/>
        <v>0</v>
      </c>
      <c r="O38" s="336"/>
      <c r="P38" s="337"/>
      <c r="Q38" s="15" t="str">
        <f t="shared" si="3"/>
        <v>Fr</v>
      </c>
      <c r="R38" s="15">
        <f t="shared" si="10"/>
        <v>1</v>
      </c>
      <c r="S38" s="59">
        <f t="shared" si="25"/>
        <v>1</v>
      </c>
      <c r="T38" s="59">
        <f>VLOOKUP(Q38,Varianten_Kombi!$M$4:$N$10,2,0)</f>
        <v>5</v>
      </c>
      <c r="U38" s="59">
        <f t="shared" si="12"/>
        <v>1</v>
      </c>
      <c r="V38" s="59" t="str">
        <f t="shared" si="13"/>
        <v>1151</v>
      </c>
      <c r="W38" s="15">
        <f>VLOOKUP(V38,Varianten_Kombi!$F$4:$H$1123,3,0)</f>
        <v>0</v>
      </c>
      <c r="X38" s="43">
        <f t="shared" si="18"/>
        <v>0</v>
      </c>
      <c r="Y38" s="43">
        <f t="shared" si="19"/>
        <v>0</v>
      </c>
      <c r="Z38" s="122">
        <f t="shared" si="20"/>
        <v>0</v>
      </c>
      <c r="AA38" s="15">
        <f t="shared" si="21"/>
        <v>0</v>
      </c>
    </row>
    <row r="39" spans="1:27" ht="24" customHeight="1" x14ac:dyDescent="0.2">
      <c r="A39" s="257">
        <f>Kalender!N308</f>
        <v>46326</v>
      </c>
      <c r="B39" s="293" t="str">
        <f>Kalender!O308</f>
        <v>Sa</v>
      </c>
      <c r="C39" s="1">
        <v>0</v>
      </c>
      <c r="D39" s="7" t="str">
        <f t="shared" si="0"/>
        <v>arbeitsfreier Tag</v>
      </c>
      <c r="E39" s="7"/>
      <c r="F39" s="7"/>
      <c r="G39" s="7"/>
      <c r="H39" s="7"/>
      <c r="I39" s="7"/>
      <c r="J39" s="7"/>
      <c r="K39" s="283">
        <f t="shared" si="8"/>
        <v>0</v>
      </c>
      <c r="L39" s="42">
        <f t="shared" si="9"/>
        <v>0</v>
      </c>
      <c r="M39" s="41">
        <f>SUM(K34:K39)</f>
        <v>0</v>
      </c>
      <c r="N39" s="172">
        <f>SUM(L34:L39)</f>
        <v>0</v>
      </c>
      <c r="O39" s="168"/>
      <c r="P39" s="168"/>
      <c r="Q39" s="15" t="str">
        <f t="shared" ref="Q39" si="26">B39</f>
        <v>Sa</v>
      </c>
      <c r="R39" s="15">
        <f t="shared" si="10"/>
        <v>1</v>
      </c>
      <c r="S39" s="59">
        <f t="shared" si="25"/>
        <v>1</v>
      </c>
      <c r="T39" s="59">
        <f>VLOOKUP(Q39,Varianten_Kombi!$M$4:$N$10,2,0)</f>
        <v>6</v>
      </c>
      <c r="U39" s="59">
        <f t="shared" ref="U39" si="27">C39</f>
        <v>0</v>
      </c>
      <c r="V39" s="59" t="str">
        <f t="shared" ref="V39" si="28">CONCATENATE(R39,S39,T39,U39)</f>
        <v>1160</v>
      </c>
      <c r="W39" s="15">
        <f>VLOOKUP(V39,Varianten_Kombi!$F$4:$H$1123,3,0)</f>
        <v>0</v>
      </c>
      <c r="X39" s="43">
        <f t="shared" si="18"/>
        <v>0</v>
      </c>
      <c r="Y39" s="43">
        <f t="shared" si="19"/>
        <v>0</v>
      </c>
      <c r="Z39" s="122">
        <f t="shared" si="20"/>
        <v>0</v>
      </c>
      <c r="AA39" s="15">
        <f t="shared" si="21"/>
        <v>0</v>
      </c>
    </row>
    <row r="40" spans="1:27" ht="24" customHeight="1" x14ac:dyDescent="0.2">
      <c r="A40" s="56"/>
      <c r="B40" s="166"/>
      <c r="C40" s="169"/>
      <c r="D40" s="58"/>
      <c r="E40" s="170"/>
      <c r="F40" s="171"/>
      <c r="G40" s="171"/>
      <c r="H40" s="171"/>
      <c r="I40" s="171"/>
      <c r="J40" s="171"/>
      <c r="K40" s="43"/>
      <c r="L40" s="38"/>
      <c r="M40" s="133"/>
      <c r="N40" s="15"/>
      <c r="O40" s="168"/>
      <c r="P40" s="168"/>
      <c r="X40" s="43"/>
      <c r="Y40" s="43"/>
      <c r="Z40" s="122"/>
    </row>
    <row r="41" spans="1:27" ht="24" customHeight="1" x14ac:dyDescent="0.2">
      <c r="A41" s="56"/>
      <c r="B41" s="166"/>
      <c r="C41" s="169"/>
      <c r="D41" s="58"/>
      <c r="E41" s="170"/>
      <c r="F41" s="171"/>
      <c r="G41" s="171"/>
      <c r="H41" s="171"/>
      <c r="I41" s="171"/>
      <c r="J41" s="171"/>
      <c r="K41" s="43"/>
      <c r="L41" s="38"/>
      <c r="M41" s="133"/>
      <c r="N41" s="15"/>
      <c r="O41" s="168"/>
      <c r="P41" s="168"/>
      <c r="X41" s="43"/>
      <c r="Y41" s="43"/>
      <c r="Z41" s="122"/>
    </row>
    <row r="42" spans="1:27" ht="24" customHeight="1" thickBot="1" x14ac:dyDescent="0.25">
      <c r="A42" s="56"/>
      <c r="B42" s="166"/>
      <c r="C42" s="169"/>
      <c r="D42" s="58"/>
      <c r="E42" s="170"/>
      <c r="F42" s="171"/>
      <c r="G42" s="171"/>
      <c r="H42" s="171"/>
      <c r="I42" s="171"/>
      <c r="J42" s="171"/>
      <c r="K42" s="43"/>
      <c r="L42" s="38"/>
      <c r="M42" s="133"/>
      <c r="N42" s="15"/>
      <c r="O42" s="168"/>
      <c r="P42" s="168"/>
      <c r="X42" s="43"/>
      <c r="Y42" s="43"/>
      <c r="Z42" s="122"/>
    </row>
    <row r="43" spans="1:27" ht="24" customHeight="1" x14ac:dyDescent="0.2">
      <c r="A43" s="56"/>
      <c r="B43" s="166"/>
      <c r="C43" s="169"/>
      <c r="D43" s="58"/>
      <c r="E43" s="202"/>
      <c r="F43" s="203"/>
      <c r="G43" s="203"/>
      <c r="H43" s="203"/>
      <c r="I43" s="203"/>
      <c r="J43" s="203"/>
      <c r="K43" s="193"/>
      <c r="L43" s="194"/>
      <c r="M43" s="204"/>
      <c r="N43" s="181"/>
      <c r="O43" s="199"/>
      <c r="P43" s="200"/>
      <c r="X43" s="43"/>
      <c r="Y43" s="43"/>
      <c r="Z43" s="122"/>
    </row>
    <row r="44" spans="1:27" ht="24" customHeight="1" x14ac:dyDescent="0.2">
      <c r="A44" s="56"/>
      <c r="B44" s="166"/>
      <c r="C44" s="169"/>
      <c r="E44" s="183" t="s">
        <v>25</v>
      </c>
      <c r="K44" s="64">
        <f>SUM(M39,M34,M27,M20,M13)</f>
        <v>0</v>
      </c>
      <c r="L44" s="14"/>
      <c r="M44" s="15" t="s">
        <v>46</v>
      </c>
      <c r="N44" s="15"/>
      <c r="O44" s="16">
        <f>Sep!O46</f>
        <v>0</v>
      </c>
      <c r="P44" s="184"/>
      <c r="X44" s="43"/>
      <c r="Y44" s="43"/>
      <c r="Z44" s="122"/>
    </row>
    <row r="45" spans="1:27" ht="24" customHeight="1" x14ac:dyDescent="0.2">
      <c r="A45" s="56"/>
      <c r="B45" s="166"/>
      <c r="E45" s="183" t="s">
        <v>41</v>
      </c>
      <c r="K45" s="64">
        <f>Sep!$K$49</f>
        <v>0</v>
      </c>
      <c r="L45"/>
      <c r="M45" s="15" t="s">
        <v>45</v>
      </c>
      <c r="N45" s="15"/>
      <c r="O45" s="16">
        <f>SUM(COUNTIF(C9:C39,3))</f>
        <v>0</v>
      </c>
      <c r="P45" s="184"/>
      <c r="X45" s="43"/>
      <c r="Y45" s="43"/>
      <c r="Z45" s="122"/>
    </row>
    <row r="46" spans="1:27" ht="24" customHeight="1" x14ac:dyDescent="0.2">
      <c r="A46" s="56"/>
      <c r="B46" s="166"/>
      <c r="E46" s="183" t="s">
        <v>26</v>
      </c>
      <c r="K46" s="64">
        <f>SUM(K44:K45)</f>
        <v>0</v>
      </c>
      <c r="L46"/>
      <c r="M46" s="15" t="s">
        <v>49</v>
      </c>
      <c r="N46" s="15"/>
      <c r="O46" s="16">
        <f>O44-O45</f>
        <v>0</v>
      </c>
      <c r="P46" s="184"/>
      <c r="X46" s="43"/>
      <c r="Y46" s="43"/>
      <c r="Z46" s="122"/>
    </row>
    <row r="47" spans="1:27" ht="24" customHeight="1" x14ac:dyDescent="0.2">
      <c r="A47" s="56"/>
      <c r="B47" s="166"/>
      <c r="E47" s="183" t="s">
        <v>27</v>
      </c>
      <c r="K47" s="67">
        <f>SUM(N39,N34,N27,N20,N13)</f>
        <v>0</v>
      </c>
      <c r="L47"/>
      <c r="N47" s="15"/>
      <c r="O47" s="17"/>
      <c r="P47" s="185"/>
      <c r="X47" s="43"/>
      <c r="Y47" s="43"/>
      <c r="Z47" s="122"/>
    </row>
    <row r="48" spans="1:27" ht="24" customHeight="1" thickBot="1" x14ac:dyDescent="0.25">
      <c r="A48"/>
      <c r="E48" s="183"/>
      <c r="K48" s="68"/>
      <c r="L48"/>
      <c r="N48" s="15"/>
      <c r="O48" s="17"/>
      <c r="P48" s="185"/>
    </row>
    <row r="49" spans="1:16" ht="24" customHeight="1" thickBot="1" x14ac:dyDescent="0.3">
      <c r="A49" s="56"/>
      <c r="E49" s="183" t="s">
        <v>28</v>
      </c>
      <c r="J49"/>
      <c r="K49" s="69">
        <f>K46-K47</f>
        <v>0</v>
      </c>
      <c r="L49"/>
      <c r="M49"/>
      <c r="N49" s="15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02"/>
      <c r="N50" s="187"/>
      <c r="O50" s="189"/>
      <c r="P50" s="190"/>
    </row>
    <row r="51" spans="1:16" ht="24" customHeight="1" x14ac:dyDescent="0.2">
      <c r="K51" s="14"/>
      <c r="M51"/>
      <c r="N51" s="15"/>
      <c r="O51" s="17"/>
    </row>
    <row r="52" spans="1:16" ht="24" customHeight="1" x14ac:dyDescent="0.2">
      <c r="N52" s="15"/>
      <c r="O52" s="17"/>
    </row>
    <row r="53" spans="1:16" ht="24" customHeight="1" x14ac:dyDescent="0.2">
      <c r="D53" s="54"/>
      <c r="E53" s="54"/>
      <c r="F53" s="54"/>
      <c r="K53" s="54"/>
      <c r="L53" s="54"/>
      <c r="N53" s="15"/>
      <c r="O53" s="17"/>
    </row>
    <row r="54" spans="1:16" ht="24" customHeight="1" x14ac:dyDescent="0.2">
      <c r="C54" s="54"/>
      <c r="K54" s="15" t="s">
        <v>33</v>
      </c>
      <c r="N54" s="15"/>
      <c r="P54" s="17"/>
    </row>
    <row r="55" spans="1:16" ht="24" customHeight="1" x14ac:dyDescent="0.2">
      <c r="C55" s="15" t="s">
        <v>32</v>
      </c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</sheetData>
  <sheetProtection algorithmName="SHA-512" hashValue="RgCWUJWALmlb1YDpqqaLbBurKS2ROhFijPqkTKlQf4csMTgIKQ2MUoaeaMVuVhQKnazh6xw3pcOG5nuzmt5T3A==" saltValue="iQ105KHm8st+gnt6htpvsw==" spinCount="100000" sheet="1" selectLockedCells="1"/>
  <autoFilter ref="A8:AD38" xr:uid="{00000000-0009-0000-0000-00000B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6">
    <mergeCell ref="O38:P38"/>
    <mergeCell ref="O30:P30"/>
    <mergeCell ref="O31:P31"/>
    <mergeCell ref="O32:P32"/>
    <mergeCell ref="O33:P33"/>
    <mergeCell ref="O36:P36"/>
    <mergeCell ref="O37:P37"/>
    <mergeCell ref="O25:P25"/>
    <mergeCell ref="O26:P26"/>
    <mergeCell ref="O34:P34"/>
    <mergeCell ref="O35:P35"/>
    <mergeCell ref="O29:P29"/>
    <mergeCell ref="O27:P27"/>
    <mergeCell ref="O28:P28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9:P9"/>
    <mergeCell ref="O13:P13"/>
    <mergeCell ref="O14:P14"/>
    <mergeCell ref="O10:P10"/>
    <mergeCell ref="O11:P11"/>
    <mergeCell ref="O12:P12"/>
    <mergeCell ref="R8:W8"/>
    <mergeCell ref="A1:P1"/>
    <mergeCell ref="K3:L3"/>
    <mergeCell ref="M3:N3"/>
    <mergeCell ref="K4:L4"/>
    <mergeCell ref="O7:P8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Drop Down 2">
              <controlPr locked="0" defaultSize="0" autoLine="0" autoPict="0">
                <anchor moveWithCells="1">
                  <from>
                    <xdr:col>11</xdr:col>
                    <xdr:colOff>352425</xdr:colOff>
                    <xdr:row>2</xdr:row>
                    <xdr:rowOff>238125</xdr:rowOff>
                  </from>
                  <to>
                    <xdr:col>13</xdr:col>
                    <xdr:colOff>419100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Drop Down 4">
              <controlPr locked="0" defaultSize="0" autoLine="0" autoPict="0">
                <anchor moveWithCells="1">
                  <from>
                    <xdr:col>12</xdr:col>
                    <xdr:colOff>9525</xdr:colOff>
                    <xdr:row>7</xdr:row>
                    <xdr:rowOff>295275</xdr:rowOff>
                  </from>
                  <to>
                    <xdr:col>13</xdr:col>
                    <xdr:colOff>609600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Drop Down 5">
              <controlPr locked="0" defaultSize="0" autoLine="0" autoPict="0">
                <anchor moveWithCells="1">
                  <from>
                    <xdr:col>12</xdr:col>
                    <xdr:colOff>28575</xdr:colOff>
                    <xdr:row>13</xdr:row>
                    <xdr:rowOff>0</xdr:rowOff>
                  </from>
                  <to>
                    <xdr:col>13</xdr:col>
                    <xdr:colOff>609600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20</xdr:row>
                    <xdr:rowOff>19050</xdr:rowOff>
                  </from>
                  <to>
                    <xdr:col>13</xdr:col>
                    <xdr:colOff>628650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Drop Down 7">
              <controlPr locked="0" defaultSize="0" autoLine="0" autoPict="0">
                <anchor moveWithCells="1">
                  <from>
                    <xdr:col>12</xdr:col>
                    <xdr:colOff>28575</xdr:colOff>
                    <xdr:row>27</xdr:row>
                    <xdr:rowOff>28575</xdr:rowOff>
                  </from>
                  <to>
                    <xdr:col>13</xdr:col>
                    <xdr:colOff>628650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" name="Drop Down 8">
              <controlPr locked="0" defaultSize="0" autoLine="0" autoPict="0">
                <anchor moveWithCells="1">
                  <from>
                    <xdr:col>12</xdr:col>
                    <xdr:colOff>19050</xdr:colOff>
                    <xdr:row>34</xdr:row>
                    <xdr:rowOff>9525</xdr:rowOff>
                  </from>
                  <to>
                    <xdr:col>13</xdr:col>
                    <xdr:colOff>609600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tabColor theme="4" tint="0.59999389629810485"/>
    <pageSetUpPr fitToPage="1"/>
  </sheetPr>
  <dimension ref="A1:AE59"/>
  <sheetViews>
    <sheetView showGridLines="0" topLeftCell="A8" zoomScale="70" zoomScaleNormal="70" workbookViewId="0">
      <selection activeCell="C15" sqref="C15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9.42578125" customWidth="1"/>
    <col min="15" max="16" width="11.42578125" style="15"/>
    <col min="17" max="17" width="11.42578125" style="15" hidden="1" customWidth="1"/>
    <col min="18" max="18" width="2.5703125" style="15" hidden="1" customWidth="1"/>
    <col min="19" max="21" width="2.5703125" style="59" hidden="1" customWidth="1"/>
    <col min="22" max="22" width="6.5703125" style="59" hidden="1" customWidth="1"/>
    <col min="23" max="23" width="4.42578125" style="15" hidden="1" customWidth="1"/>
    <col min="24" max="24" width="11" style="15" hidden="1" customWidth="1"/>
    <col min="25" max="25" width="12" style="15" hidden="1" customWidth="1"/>
    <col min="26" max="26" width="8.140625" style="15" hidden="1" customWidth="1"/>
    <col min="27" max="27" width="8.28515625" style="15" hidden="1" customWidth="1"/>
    <col min="28" max="28" width="15.7109375" style="15" hidden="1" customWidth="1"/>
    <col min="29" max="31" width="11.42578125" style="15" hidden="1" customWidth="1"/>
    <col min="32" max="34" width="0" style="15" hidden="1" customWidth="1"/>
    <col min="35" max="16384" width="11.42578125" style="15"/>
  </cols>
  <sheetData>
    <row r="1" spans="1:28" ht="25.5" x14ac:dyDescent="0.35">
      <c r="A1" s="341" t="s">
        <v>13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3"/>
      <c r="AB1" s="15" t="e">
        <f>IF((#REF!=6)*AND($AA$12&gt;#REF!),$AA$12,#REF!)</f>
        <v>#REF!</v>
      </c>
    </row>
    <row r="2" spans="1:28" ht="36" customHeight="1" x14ac:dyDescent="0.2"/>
    <row r="3" spans="1:28" ht="18.75" customHeight="1" x14ac:dyDescent="0.25">
      <c r="A3" s="72">
        <f>Person!$G$2</f>
        <v>0</v>
      </c>
      <c r="B3" s="47"/>
      <c r="C3" s="47"/>
      <c r="D3" s="47"/>
      <c r="E3" s="47"/>
      <c r="F3" s="48"/>
      <c r="K3" s="344" t="s">
        <v>58</v>
      </c>
      <c r="L3" s="344"/>
      <c r="M3" s="325">
        <f>IF(M4=1,Person!G14, IF(M4=2,Person!O14,IF(M4=3,Person!W14,IF(M4=4,Person!AE14,"FALSCH"))))</f>
        <v>0</v>
      </c>
      <c r="N3" s="325"/>
    </row>
    <row r="4" spans="1:28" ht="18.75" customHeight="1" x14ac:dyDescent="0.25">
      <c r="A4" s="73">
        <f>Person!$G$3</f>
        <v>0</v>
      </c>
      <c r="B4" s="49"/>
      <c r="C4" s="49"/>
      <c r="D4" s="49"/>
      <c r="E4" s="49"/>
      <c r="F4" s="50"/>
      <c r="K4" s="344" t="s">
        <v>59</v>
      </c>
      <c r="L4" s="344"/>
      <c r="M4" s="46">
        <v>1</v>
      </c>
      <c r="N4" s="60"/>
      <c r="AB4" s="15" t="e">
        <f>IF(#REF!=6+AND($AA$12&lt;#REF!),$AA$12,#REF!)</f>
        <v>#REF!</v>
      </c>
    </row>
    <row r="5" spans="1:28" s="53" customFormat="1" ht="38.1" customHeight="1" x14ac:dyDescent="0.4">
      <c r="A5" s="52">
        <v>46327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B5" s="15"/>
    </row>
    <row r="6" spans="1:28" ht="21" customHeight="1" x14ac:dyDescent="0.2">
      <c r="A6" s="54"/>
      <c r="B6" s="54"/>
      <c r="C6" s="54"/>
      <c r="N6" s="15"/>
      <c r="AB6" s="15" t="e">
        <f>IF(AND(#REF!=6,$AA$12&gt;#REF!),$AA$12,#REF!)</f>
        <v>#REF!</v>
      </c>
    </row>
    <row r="7" spans="1:28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30" t="s">
        <v>72</v>
      </c>
      <c r="P7" s="331"/>
    </row>
    <row r="8" spans="1:28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4"/>
      <c r="P8" s="335"/>
      <c r="R8" s="338" t="s">
        <v>68</v>
      </c>
      <c r="S8" s="339"/>
      <c r="T8" s="339"/>
      <c r="U8" s="339"/>
      <c r="V8" s="339"/>
      <c r="W8" s="339"/>
      <c r="X8" s="340"/>
      <c r="Y8" s="15" t="s">
        <v>16</v>
      </c>
      <c r="Z8" s="15" t="s">
        <v>69</v>
      </c>
      <c r="AA8" s="15" t="s">
        <v>70</v>
      </c>
      <c r="AB8" s="15" t="s">
        <v>71</v>
      </c>
    </row>
    <row r="9" spans="1:28" ht="24" customHeight="1" x14ac:dyDescent="0.2">
      <c r="A9" s="11">
        <f>Kalender!N309</f>
        <v>46327</v>
      </c>
      <c r="B9" s="292" t="str">
        <f>Kalender!O309</f>
        <v>So</v>
      </c>
      <c r="C9" s="173">
        <v>2</v>
      </c>
      <c r="D9" s="258" t="str">
        <f t="shared" ref="D9:D14" si="0">IF(C9=0,"arbeitsfreier Tag",IF(C9=1,"AZ",IF(C9=2,"gesetzl. Feiertag",IF(C9=3,"Tarifurlaub",IF(C9=4,"Sonderurlaub",IF(C9=5,"krank (Arbeitsunfähigkeit)",IF(C9=6,"Aus-/Weiterbildung/Dienstreise","Zeitausgleich")))))))</f>
        <v>gesetzl. Feiertag</v>
      </c>
      <c r="E9" s="175"/>
      <c r="F9" s="176"/>
      <c r="G9" s="176"/>
      <c r="H9" s="176"/>
      <c r="I9" s="176"/>
      <c r="J9" s="177"/>
      <c r="K9" s="282">
        <f>IF(C9=0,AA9,IF(C9=1,AA9,IF(C9=2,L9,IF(C9=3,L9,IF(C9=4,L9,IF(C9=5,L9,IF(C9=6,AB9,IF(C9=7,0,"falsch"))))))))</f>
        <v>0</v>
      </c>
      <c r="L9" s="282">
        <f t="shared" ref="L9" si="1">SUM(X9)</f>
        <v>0</v>
      </c>
      <c r="M9" s="45">
        <v>1</v>
      </c>
      <c r="N9" s="236"/>
      <c r="O9" s="345"/>
      <c r="P9" s="346"/>
      <c r="Q9" s="15" t="str">
        <f t="shared" ref="Q9" si="2">B9</f>
        <v>So</v>
      </c>
      <c r="R9" s="15">
        <f t="shared" ref="R9:R38" si="3">SUM($M$4)</f>
        <v>1</v>
      </c>
      <c r="S9" s="59">
        <f>SUM($M$9)</f>
        <v>1</v>
      </c>
      <c r="T9" s="59">
        <f>VLOOKUP(Q9,Varianten_Kombi!$M$4:$N$10,2,0)</f>
        <v>7</v>
      </c>
      <c r="U9" s="59">
        <f>C9</f>
        <v>2</v>
      </c>
      <c r="V9" s="59" t="str">
        <f>CONCATENATE(R9,S9,T9,U9)</f>
        <v>1172</v>
      </c>
      <c r="W9" s="15" t="str">
        <f t="shared" ref="W9" si="4">B9</f>
        <v>So</v>
      </c>
      <c r="X9" s="15">
        <f>VLOOKUP(V9,Varianten_Kombi!$F$4:$H$1123,3,0)</f>
        <v>0</v>
      </c>
      <c r="Y9" s="43">
        <f t="shared" ref="Y9" si="5">(F9-E9)*24</f>
        <v>0</v>
      </c>
      <c r="Z9" s="43">
        <f t="shared" ref="Z9" si="6">((H9-G9)+(J9-I9))*24</f>
        <v>0</v>
      </c>
      <c r="AA9" s="122">
        <f>IF(Y9&gt;9.5,IF(Z9&gt;0.75,(Y9-Z9),(Y9-0.75)),IF(Y9&gt;6,IF(Z9&gt;0.5,(Y9-Z9),(Y9-0.5)),IF(Y9&lt;=6,(Y9-Z9))))</f>
        <v>0</v>
      </c>
      <c r="AB9" s="15">
        <f t="shared" ref="AB9" si="7">IF((C9=6)*AND(AA9&gt;L9),AA9,L9)</f>
        <v>0</v>
      </c>
    </row>
    <row r="10" spans="1:28" ht="24" customHeight="1" x14ac:dyDescent="0.2">
      <c r="A10" s="11">
        <f>Kalender!N310</f>
        <v>46328</v>
      </c>
      <c r="B10" s="292" t="str">
        <f>Kalender!O310</f>
        <v>Mo</v>
      </c>
      <c r="C10" s="3">
        <v>1</v>
      </c>
      <c r="D10" s="12" t="str">
        <f t="shared" si="0"/>
        <v>AZ</v>
      </c>
      <c r="E10" s="240"/>
      <c r="F10" s="240"/>
      <c r="G10" s="4"/>
      <c r="H10" s="4"/>
      <c r="I10" s="4"/>
      <c r="J10" s="9"/>
      <c r="K10" s="41">
        <f>IF(C10=0,AA10,IF(C10=1,AA10,IF(C10=2,L10,IF(C10=3,L10,IF(C10=4,L10,IF(C10=5,L10,IF(C10=6,AB10,IF(C10=7,0,"falsch"))))))))</f>
        <v>0</v>
      </c>
      <c r="L10" s="154">
        <f>SUM(X10)</f>
        <v>0</v>
      </c>
      <c r="M10" s="41">
        <f>SUM(K9:K9)</f>
        <v>0</v>
      </c>
      <c r="N10" s="154">
        <f>SUM(L9:L9)</f>
        <v>0</v>
      </c>
      <c r="O10" s="327"/>
      <c r="P10" s="328"/>
      <c r="Q10" s="15" t="str">
        <f t="shared" ref="Q10:Q38" si="8">B10</f>
        <v>Mo</v>
      </c>
      <c r="R10" s="15">
        <f t="shared" si="3"/>
        <v>1</v>
      </c>
      <c r="S10" s="59">
        <f>SUM($M$11)</f>
        <v>2</v>
      </c>
      <c r="T10" s="59">
        <f>VLOOKUP(Q10,Varianten_Kombi!$M$4:$N$10,2,0)</f>
        <v>1</v>
      </c>
      <c r="U10" s="59">
        <f t="shared" ref="U10:U38" si="9">C10</f>
        <v>1</v>
      </c>
      <c r="V10" s="59" t="str">
        <f t="shared" ref="V10:V37" si="10">CONCATENATE(R10,S10,T10,U10)</f>
        <v>1211</v>
      </c>
      <c r="W10" s="15" t="str">
        <f t="shared" ref="W10:W38" si="11">B10</f>
        <v>Mo</v>
      </c>
      <c r="X10" s="15">
        <f>VLOOKUP(V10,Varianten_Kombi!$F$4:$H$1123,3,0)</f>
        <v>0</v>
      </c>
      <c r="Y10" s="43">
        <f t="shared" ref="Y10:Y38" si="12">(F10-E10)*24</f>
        <v>0</v>
      </c>
      <c r="Z10" s="43">
        <f t="shared" ref="Z10:Z38" si="13">((H10-G10)+(J10-I10))*24</f>
        <v>0</v>
      </c>
      <c r="AA10" s="122">
        <f t="shared" ref="AA10:AA38" si="14">IF(Y10&gt;9.5,IF(Z10&gt;0.75,(Y10-Z10),(Y10-0.75)),IF(Y10&gt;6,IF(Z10&gt;0.5,(Y10-Z10),(Y10-0.5)),IF(Y10&lt;=6,(Y10-Z10))))</f>
        <v>0</v>
      </c>
      <c r="AB10" s="15">
        <f t="shared" ref="AB10:AB38" si="15">IF((C10=6)*AND(AA10&gt;L10),AA10,L10)</f>
        <v>0</v>
      </c>
    </row>
    <row r="11" spans="1:28" ht="24" customHeight="1" x14ac:dyDescent="0.2">
      <c r="A11" s="11">
        <f>Kalender!N311</f>
        <v>46329</v>
      </c>
      <c r="B11" s="292" t="str">
        <f>Kalender!O311</f>
        <v>Di</v>
      </c>
      <c r="C11" s="3">
        <v>1</v>
      </c>
      <c r="D11" s="12" t="str">
        <f t="shared" si="0"/>
        <v>AZ</v>
      </c>
      <c r="E11" s="240"/>
      <c r="F11" s="240"/>
      <c r="G11" s="4"/>
      <c r="H11" s="4"/>
      <c r="I11" s="4"/>
      <c r="J11" s="9"/>
      <c r="K11" s="41">
        <f t="shared" ref="K11:K37" si="16">IF(C11=0,AA11,IF(C11=1,AA11,IF(C11=2,L11,IF(C11=3,L11,IF(C11=4,L11,IF(C11=5,L11,IF(C11=6,AB11,IF(C11=7,0,"falsch"))))))))</f>
        <v>0</v>
      </c>
      <c r="L11" s="154">
        <f t="shared" ref="L11:L38" si="17">SUM(X11)</f>
        <v>0</v>
      </c>
      <c r="M11" s="45">
        <v>2</v>
      </c>
      <c r="N11" s="237"/>
      <c r="O11" s="327"/>
      <c r="P11" s="328"/>
      <c r="Q11" s="15" t="str">
        <f t="shared" si="8"/>
        <v>Di</v>
      </c>
      <c r="R11" s="15">
        <f t="shared" si="3"/>
        <v>1</v>
      </c>
      <c r="S11" s="59">
        <f t="shared" ref="S11:S12" si="18">SUM($M$11)</f>
        <v>2</v>
      </c>
      <c r="T11" s="59">
        <f>VLOOKUP(Q11,Varianten_Kombi!$M$4:$N$10,2,0)</f>
        <v>2</v>
      </c>
      <c r="U11" s="59">
        <f t="shared" si="9"/>
        <v>1</v>
      </c>
      <c r="V11" s="59" t="str">
        <f t="shared" si="10"/>
        <v>1221</v>
      </c>
      <c r="W11" s="15" t="str">
        <f t="shared" si="11"/>
        <v>Di</v>
      </c>
      <c r="X11" s="15">
        <f>VLOOKUP(V11,Varianten_Kombi!$F$4:$H$1123,3,0)</f>
        <v>0</v>
      </c>
      <c r="Y11" s="43">
        <f t="shared" si="12"/>
        <v>0</v>
      </c>
      <c r="Z11" s="43">
        <f t="shared" si="13"/>
        <v>0</v>
      </c>
      <c r="AA11" s="122">
        <f t="shared" si="14"/>
        <v>0</v>
      </c>
      <c r="AB11" s="15">
        <f t="shared" si="15"/>
        <v>0</v>
      </c>
    </row>
    <row r="12" spans="1:28" ht="24" customHeight="1" x14ac:dyDescent="0.2">
      <c r="A12" s="11">
        <f>Kalender!N312</f>
        <v>46330</v>
      </c>
      <c r="B12" s="292" t="str">
        <f>Kalender!O312</f>
        <v>Mi</v>
      </c>
      <c r="C12" s="3">
        <v>1</v>
      </c>
      <c r="D12" s="12" t="str">
        <f t="shared" si="0"/>
        <v>AZ</v>
      </c>
      <c r="E12" s="240"/>
      <c r="F12" s="240"/>
      <c r="G12" s="4"/>
      <c r="H12" s="4"/>
      <c r="I12" s="4"/>
      <c r="J12" s="9"/>
      <c r="K12" s="41">
        <f t="shared" si="16"/>
        <v>0</v>
      </c>
      <c r="L12" s="154">
        <f t="shared" si="17"/>
        <v>0</v>
      </c>
      <c r="M12" s="45"/>
      <c r="N12" s="237"/>
      <c r="O12" s="327"/>
      <c r="P12" s="328"/>
      <c r="Q12" s="15" t="str">
        <f t="shared" si="8"/>
        <v>Mi</v>
      </c>
      <c r="R12" s="15">
        <f>SUM($M$4)</f>
        <v>1</v>
      </c>
      <c r="S12" s="59">
        <f t="shared" si="18"/>
        <v>2</v>
      </c>
      <c r="T12" s="59">
        <f>VLOOKUP(Q12,Varianten_Kombi!$M$4:$N$10,2,0)</f>
        <v>3</v>
      </c>
      <c r="U12" s="59">
        <f t="shared" si="9"/>
        <v>1</v>
      </c>
      <c r="V12" s="59" t="str">
        <f t="shared" si="10"/>
        <v>1231</v>
      </c>
      <c r="W12" s="15" t="str">
        <f t="shared" si="11"/>
        <v>Mi</v>
      </c>
      <c r="X12" s="15">
        <f>VLOOKUP(V12,Varianten_Kombi!$F$4:$H$1123,3,0)</f>
        <v>0</v>
      </c>
      <c r="Y12" s="43">
        <f t="shared" si="12"/>
        <v>0</v>
      </c>
      <c r="Z12" s="43">
        <f t="shared" si="13"/>
        <v>0</v>
      </c>
      <c r="AA12" s="122">
        <f t="shared" si="14"/>
        <v>0</v>
      </c>
      <c r="AB12" s="15">
        <f t="shared" si="15"/>
        <v>0</v>
      </c>
    </row>
    <row r="13" spans="1:28" ht="24" customHeight="1" x14ac:dyDescent="0.2">
      <c r="A13" s="11">
        <f>Kalender!N313</f>
        <v>46331</v>
      </c>
      <c r="B13" s="292" t="str">
        <f>Kalender!O313</f>
        <v>Do</v>
      </c>
      <c r="C13" s="3">
        <v>1</v>
      </c>
      <c r="D13" s="12" t="str">
        <f t="shared" si="0"/>
        <v>AZ</v>
      </c>
      <c r="E13" s="240"/>
      <c r="F13" s="240"/>
      <c r="G13" s="4"/>
      <c r="H13" s="4"/>
      <c r="I13" s="4"/>
      <c r="J13" s="9"/>
      <c r="K13" s="41">
        <f t="shared" si="16"/>
        <v>0</v>
      </c>
      <c r="L13" s="154">
        <f t="shared" si="17"/>
        <v>0</v>
      </c>
      <c r="M13"/>
      <c r="O13" s="327"/>
      <c r="P13" s="328"/>
      <c r="Q13" s="15" t="str">
        <f t="shared" si="8"/>
        <v>Do</v>
      </c>
      <c r="R13" s="15">
        <f t="shared" si="3"/>
        <v>1</v>
      </c>
      <c r="S13" s="59">
        <f>SUM($M$11)</f>
        <v>2</v>
      </c>
      <c r="T13" s="59">
        <f>VLOOKUP(Q13,Varianten_Kombi!$M$4:$N$10,2,0)</f>
        <v>4</v>
      </c>
      <c r="U13" s="59">
        <f t="shared" si="9"/>
        <v>1</v>
      </c>
      <c r="V13" s="59" t="str">
        <f t="shared" si="10"/>
        <v>1241</v>
      </c>
      <c r="W13" s="15" t="str">
        <f t="shared" si="11"/>
        <v>Do</v>
      </c>
      <c r="X13" s="15">
        <f>VLOOKUP(V13,Varianten_Kombi!$F$4:$H$1123,3,0)</f>
        <v>0</v>
      </c>
      <c r="Y13" s="43">
        <f t="shared" si="12"/>
        <v>0</v>
      </c>
      <c r="Z13" s="43">
        <f t="shared" si="13"/>
        <v>0</v>
      </c>
      <c r="AA13" s="122">
        <f t="shared" si="14"/>
        <v>0</v>
      </c>
      <c r="AB13" s="15">
        <f t="shared" si="15"/>
        <v>0</v>
      </c>
    </row>
    <row r="14" spans="1:28" ht="24" customHeight="1" x14ac:dyDescent="0.2">
      <c r="A14" s="11">
        <f>Kalender!N314</f>
        <v>46332</v>
      </c>
      <c r="B14" s="292" t="str">
        <f>Kalender!O314</f>
        <v>Fr</v>
      </c>
      <c r="C14" s="3">
        <v>1</v>
      </c>
      <c r="D14" s="12" t="str">
        <f t="shared" si="0"/>
        <v>AZ</v>
      </c>
      <c r="E14" s="240"/>
      <c r="F14" s="240"/>
      <c r="G14" s="4"/>
      <c r="H14" s="4"/>
      <c r="I14" s="4"/>
      <c r="J14" s="9"/>
      <c r="K14" s="41">
        <f t="shared" si="16"/>
        <v>0</v>
      </c>
      <c r="L14" s="154">
        <f t="shared" si="17"/>
        <v>0</v>
      </c>
      <c r="M14"/>
      <c r="O14" s="327"/>
      <c r="P14" s="328"/>
      <c r="Q14" s="15" t="str">
        <f t="shared" si="8"/>
        <v>Fr</v>
      </c>
      <c r="R14" s="15">
        <f t="shared" si="3"/>
        <v>1</v>
      </c>
      <c r="S14" s="59">
        <f>SUM($M$11)</f>
        <v>2</v>
      </c>
      <c r="T14" s="59">
        <f>VLOOKUP(Q14,Varianten_Kombi!$M$4:$N$10,2,0)</f>
        <v>5</v>
      </c>
      <c r="U14" s="59">
        <f t="shared" si="9"/>
        <v>1</v>
      </c>
      <c r="V14" s="59" t="str">
        <f t="shared" si="10"/>
        <v>1251</v>
      </c>
      <c r="W14" s="15" t="str">
        <f t="shared" si="11"/>
        <v>Fr</v>
      </c>
      <c r="X14" s="15">
        <f>VLOOKUP(V14,Varianten_Kombi!$F$4:$H$1123,3,0)</f>
        <v>0</v>
      </c>
      <c r="Y14" s="43">
        <f t="shared" si="12"/>
        <v>0</v>
      </c>
      <c r="Z14" s="43">
        <f t="shared" si="13"/>
        <v>0</v>
      </c>
      <c r="AA14" s="122">
        <f t="shared" si="14"/>
        <v>0</v>
      </c>
      <c r="AB14" s="15">
        <f t="shared" si="15"/>
        <v>0</v>
      </c>
    </row>
    <row r="15" spans="1:28" ht="24" customHeight="1" x14ac:dyDescent="0.2">
      <c r="A15" s="11">
        <f>Kalender!N315</f>
        <v>46333</v>
      </c>
      <c r="B15" s="292" t="str">
        <f>Kalender!O315</f>
        <v>Sa</v>
      </c>
      <c r="C15" s="1">
        <v>0</v>
      </c>
      <c r="D15" s="13" t="str">
        <f t="shared" ref="D15:D29" si="19">IF(C15=0,"arbeitsfreier Tag",IF(C15=1,"AZ",IF(C15=2,"gesetzl. Feiertag",IF(C15=3,"Tarifurlaub",IF(C15=4,"Sonderurlaub",IF(C15=5,"krank (Arbeitsunfähigkeit)",IF(C15=6,"Aus-/Weiterbildung/Dienstreise","Zeitausgleich")))))))</f>
        <v>arbeitsfreier Tag</v>
      </c>
      <c r="E15" s="7"/>
      <c r="F15" s="6"/>
      <c r="G15" s="6"/>
      <c r="H15" s="6"/>
      <c r="I15" s="6"/>
      <c r="J15" s="160"/>
      <c r="K15" s="279">
        <f t="shared" si="16"/>
        <v>0</v>
      </c>
      <c r="L15" s="279">
        <f t="shared" si="17"/>
        <v>0</v>
      </c>
      <c r="M15"/>
      <c r="O15" s="327"/>
      <c r="P15" s="328"/>
      <c r="Q15" s="15" t="str">
        <f t="shared" si="8"/>
        <v>Sa</v>
      </c>
      <c r="R15" s="15">
        <f t="shared" si="3"/>
        <v>1</v>
      </c>
      <c r="S15" s="59">
        <f>SUM($M$11)</f>
        <v>2</v>
      </c>
      <c r="T15" s="59">
        <f>VLOOKUP(Q15,Varianten_Kombi!$M$4:$N$10,2,0)</f>
        <v>6</v>
      </c>
      <c r="U15" s="59">
        <f t="shared" si="9"/>
        <v>0</v>
      </c>
      <c r="V15" s="59" t="str">
        <f t="shared" si="10"/>
        <v>1260</v>
      </c>
      <c r="W15" s="15" t="str">
        <f t="shared" si="11"/>
        <v>Sa</v>
      </c>
      <c r="X15" s="15">
        <f>VLOOKUP(V15,Varianten_Kombi!$F$4:$H$1123,3,0)</f>
        <v>0</v>
      </c>
      <c r="Y15" s="43">
        <f t="shared" si="12"/>
        <v>0</v>
      </c>
      <c r="Z15" s="43">
        <f t="shared" si="13"/>
        <v>0</v>
      </c>
      <c r="AA15" s="122">
        <f t="shared" si="14"/>
        <v>0</v>
      </c>
      <c r="AB15" s="15">
        <f t="shared" si="15"/>
        <v>0</v>
      </c>
    </row>
    <row r="16" spans="1:28" ht="24" customHeight="1" x14ac:dyDescent="0.2">
      <c r="A16" s="11">
        <f>Kalender!N316</f>
        <v>46334</v>
      </c>
      <c r="B16" s="292" t="str">
        <f>Kalender!O316</f>
        <v>So</v>
      </c>
      <c r="C16" s="1">
        <v>0</v>
      </c>
      <c r="D16" s="13" t="str">
        <f t="shared" ref="D16" si="20">IF(C16=0,"arbeitsfreier Tag",IF(C16=1,"AZ",IF(C16=2,"gesetzl. Feiertag",IF(C16=3,"Tarifurlaub",IF(C16=4,"Sonderurlaub",IF(C16=5,"krank (Arbeitsunfähigkeit)",IF(C16=6,"Aus-/Weiterbildung/Dienstreise","Zeitausgleich")))))))</f>
        <v>arbeitsfreier Tag</v>
      </c>
      <c r="E16" s="7"/>
      <c r="F16" s="6"/>
      <c r="G16" s="6"/>
      <c r="H16" s="6"/>
      <c r="I16" s="6"/>
      <c r="J16" s="160"/>
      <c r="K16" s="279">
        <f t="shared" si="16"/>
        <v>0</v>
      </c>
      <c r="L16" s="279">
        <f t="shared" si="17"/>
        <v>0</v>
      </c>
      <c r="M16" s="41">
        <f>SUM(K10:K16)</f>
        <v>0</v>
      </c>
      <c r="N16" s="154">
        <f>SUM(L10:L16)</f>
        <v>0</v>
      </c>
      <c r="O16" s="327"/>
      <c r="P16" s="328"/>
      <c r="Q16" s="15" t="str">
        <f t="shared" si="8"/>
        <v>So</v>
      </c>
      <c r="R16" s="15">
        <f t="shared" si="3"/>
        <v>1</v>
      </c>
      <c r="S16" s="59">
        <f t="shared" ref="S16" si="21">SUM($M$11)</f>
        <v>2</v>
      </c>
      <c r="T16" s="59">
        <f>VLOOKUP(Q16,Varianten_Kombi!$M$4:$N$10,2,0)</f>
        <v>7</v>
      </c>
      <c r="U16" s="59">
        <f t="shared" si="9"/>
        <v>0</v>
      </c>
      <c r="V16" s="59" t="str">
        <f t="shared" si="10"/>
        <v>1270</v>
      </c>
      <c r="W16" s="15" t="str">
        <f t="shared" si="11"/>
        <v>So</v>
      </c>
      <c r="X16" s="15">
        <f>VLOOKUP(V16,Varianten_Kombi!$F$4:$H$1123,3,0)</f>
        <v>0</v>
      </c>
      <c r="Y16" s="43">
        <f t="shared" si="12"/>
        <v>0</v>
      </c>
      <c r="Z16" s="43">
        <f t="shared" si="13"/>
        <v>0</v>
      </c>
      <c r="AA16" s="122">
        <f t="shared" si="14"/>
        <v>0</v>
      </c>
      <c r="AB16" s="15">
        <f t="shared" si="15"/>
        <v>0</v>
      </c>
    </row>
    <row r="17" spans="1:28" ht="24" customHeight="1" x14ac:dyDescent="0.2">
      <c r="A17" s="11">
        <f>Kalender!N317</f>
        <v>46335</v>
      </c>
      <c r="B17" s="292" t="str">
        <f>Kalender!O317</f>
        <v>Mo</v>
      </c>
      <c r="C17" s="3">
        <v>1</v>
      </c>
      <c r="D17" s="12" t="str">
        <f>IF(C17=0,"arbeitsfreier Tag",IF(C17=1,"AZ",IF(C17=2,"gesetzl. Feiertag",IF(C17=3,"Tarifurlaub",IF(C17=4,"Sonderurlaub",IF(C17=5,"krank (Arbeitsunfähigkeit)",IF(C17=6,"Aus-/Weiterbildung/Dienstreise","Zeitausgleich")))))))</f>
        <v>AZ</v>
      </c>
      <c r="E17" s="240"/>
      <c r="F17" s="240"/>
      <c r="G17" s="4"/>
      <c r="H17" s="4"/>
      <c r="I17" s="4"/>
      <c r="J17" s="9"/>
      <c r="K17" s="41">
        <f t="shared" si="16"/>
        <v>0</v>
      </c>
      <c r="L17" s="154">
        <f t="shared" si="17"/>
        <v>0</v>
      </c>
      <c r="M17" s="45">
        <v>3</v>
      </c>
      <c r="N17" s="237"/>
      <c r="O17" s="327"/>
      <c r="P17" s="328"/>
      <c r="Q17" s="15" t="str">
        <f t="shared" si="8"/>
        <v>Mo</v>
      </c>
      <c r="R17" s="15">
        <f t="shared" si="3"/>
        <v>1</v>
      </c>
      <c r="S17" s="59">
        <f>SUM($M$17)</f>
        <v>3</v>
      </c>
      <c r="T17" s="59">
        <f>VLOOKUP(Q17,Varianten_Kombi!$M$4:$N$10,2,0)</f>
        <v>1</v>
      </c>
      <c r="U17" s="59">
        <f t="shared" si="9"/>
        <v>1</v>
      </c>
      <c r="V17" s="59" t="str">
        <f t="shared" si="10"/>
        <v>1311</v>
      </c>
      <c r="W17" s="15" t="str">
        <f t="shared" si="11"/>
        <v>Mo</v>
      </c>
      <c r="X17" s="15">
        <f>VLOOKUP(V17,Varianten_Kombi!$F$4:$H$1123,3,0)</f>
        <v>0</v>
      </c>
      <c r="Y17" s="43">
        <f t="shared" si="12"/>
        <v>0</v>
      </c>
      <c r="Z17" s="43">
        <f t="shared" si="13"/>
        <v>0</v>
      </c>
      <c r="AA17" s="122">
        <f t="shared" si="14"/>
        <v>0</v>
      </c>
      <c r="AB17" s="15">
        <f t="shared" si="15"/>
        <v>0</v>
      </c>
    </row>
    <row r="18" spans="1:28" ht="24" customHeight="1" x14ac:dyDescent="0.2">
      <c r="A18" s="11">
        <f>Kalender!N318</f>
        <v>46336</v>
      </c>
      <c r="B18" s="292" t="str">
        <f>Kalender!O318</f>
        <v>Di</v>
      </c>
      <c r="C18" s="3">
        <v>1</v>
      </c>
      <c r="D18" s="12" t="str">
        <f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41">
        <f t="shared" si="16"/>
        <v>0</v>
      </c>
      <c r="L18" s="154">
        <f t="shared" si="17"/>
        <v>0</v>
      </c>
      <c r="M18" s="45"/>
      <c r="N18" s="237"/>
      <c r="O18" s="327"/>
      <c r="P18" s="328"/>
      <c r="Q18" s="15" t="str">
        <f t="shared" si="8"/>
        <v>Di</v>
      </c>
      <c r="R18" s="15">
        <f t="shared" si="3"/>
        <v>1</v>
      </c>
      <c r="S18" s="59">
        <f t="shared" ref="S18:S19" si="22">SUM($M$17)</f>
        <v>3</v>
      </c>
      <c r="T18" s="59">
        <f>VLOOKUP(Q18,Varianten_Kombi!$M$4:$N$10,2,0)</f>
        <v>2</v>
      </c>
      <c r="U18" s="59">
        <f t="shared" si="9"/>
        <v>1</v>
      </c>
      <c r="V18" s="59" t="str">
        <f t="shared" si="10"/>
        <v>1321</v>
      </c>
      <c r="W18" s="15" t="str">
        <f t="shared" si="11"/>
        <v>Di</v>
      </c>
      <c r="X18" s="15">
        <f>VLOOKUP(V18,Varianten_Kombi!$F$4:$H$1123,3,0)</f>
        <v>0</v>
      </c>
      <c r="Y18" s="43">
        <f t="shared" si="12"/>
        <v>0</v>
      </c>
      <c r="Z18" s="43">
        <f t="shared" si="13"/>
        <v>0</v>
      </c>
      <c r="AA18" s="122">
        <f t="shared" si="14"/>
        <v>0</v>
      </c>
      <c r="AB18" s="15">
        <f t="shared" si="15"/>
        <v>0</v>
      </c>
    </row>
    <row r="19" spans="1:28" ht="24" customHeight="1" x14ac:dyDescent="0.2">
      <c r="A19" s="11">
        <f>Kalender!N319</f>
        <v>46337</v>
      </c>
      <c r="B19" s="292" t="str">
        <f>Kalender!O319</f>
        <v>Mi</v>
      </c>
      <c r="C19" s="3">
        <v>1</v>
      </c>
      <c r="D19" s="12" t="str">
        <f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41">
        <f t="shared" si="16"/>
        <v>0</v>
      </c>
      <c r="L19" s="154">
        <f t="shared" si="17"/>
        <v>0</v>
      </c>
      <c r="O19" s="327"/>
      <c r="P19" s="328"/>
      <c r="Q19" s="15" t="str">
        <f t="shared" si="8"/>
        <v>Mi</v>
      </c>
      <c r="R19" s="15">
        <f t="shared" si="3"/>
        <v>1</v>
      </c>
      <c r="S19" s="59">
        <f t="shared" si="22"/>
        <v>3</v>
      </c>
      <c r="T19" s="59">
        <f>VLOOKUP(Q19,Varianten_Kombi!$M$4:$N$10,2,0)</f>
        <v>3</v>
      </c>
      <c r="U19" s="59">
        <f t="shared" si="9"/>
        <v>1</v>
      </c>
      <c r="V19" s="59" t="str">
        <f t="shared" si="10"/>
        <v>1331</v>
      </c>
      <c r="W19" s="15" t="str">
        <f t="shared" si="11"/>
        <v>Mi</v>
      </c>
      <c r="X19" s="15">
        <f>VLOOKUP(V19,Varianten_Kombi!$F$4:$H$1123,3,0)</f>
        <v>0</v>
      </c>
      <c r="Y19" s="43">
        <f t="shared" si="12"/>
        <v>0</v>
      </c>
      <c r="Z19" s="43">
        <f t="shared" si="13"/>
        <v>0</v>
      </c>
      <c r="AA19" s="122">
        <f t="shared" si="14"/>
        <v>0</v>
      </c>
      <c r="AB19" s="15">
        <f t="shared" si="15"/>
        <v>0</v>
      </c>
    </row>
    <row r="20" spans="1:28" ht="24" customHeight="1" x14ac:dyDescent="0.2">
      <c r="A20" s="11">
        <f>Kalender!N320</f>
        <v>46338</v>
      </c>
      <c r="B20" s="292" t="str">
        <f>Kalender!O320</f>
        <v>Do</v>
      </c>
      <c r="C20" s="3">
        <v>1</v>
      </c>
      <c r="D20" s="12" t="str">
        <f>IF(C20=0,"arbeitsfreier Tag",IF(C20=1,"AZ",IF(C20=2,"gesetzl. Feiertag",IF(C20=3,"Tarifurlaub",IF(C20=4,"Sonderurlaub",IF(C20=5,"krank (Arbeitsunfähigkeit)",IF(C20=6,"Aus-/Weiterbildung/Dienstreise","Zeitausgleich")))))))</f>
        <v>AZ</v>
      </c>
      <c r="E20" s="240"/>
      <c r="F20" s="240"/>
      <c r="G20" s="4"/>
      <c r="H20" s="4"/>
      <c r="I20" s="4"/>
      <c r="J20" s="9"/>
      <c r="K20" s="41">
        <f t="shared" si="16"/>
        <v>0</v>
      </c>
      <c r="L20" s="154">
        <f t="shared" si="17"/>
        <v>0</v>
      </c>
      <c r="O20" s="327"/>
      <c r="P20" s="328"/>
      <c r="Q20" s="15" t="str">
        <f t="shared" si="8"/>
        <v>Do</v>
      </c>
      <c r="R20" s="15">
        <f t="shared" si="3"/>
        <v>1</v>
      </c>
      <c r="S20" s="59">
        <f>SUM($M$17)</f>
        <v>3</v>
      </c>
      <c r="T20" s="59">
        <f>VLOOKUP(Q20,Varianten_Kombi!$M$4:$N$10,2,0)</f>
        <v>4</v>
      </c>
      <c r="U20" s="59">
        <f t="shared" si="9"/>
        <v>1</v>
      </c>
      <c r="V20" s="59" t="str">
        <f t="shared" si="10"/>
        <v>1341</v>
      </c>
      <c r="W20" s="15" t="str">
        <f t="shared" si="11"/>
        <v>Do</v>
      </c>
      <c r="X20" s="15">
        <f>VLOOKUP(V20,Varianten_Kombi!$F$4:$H$1123,3,0)</f>
        <v>0</v>
      </c>
      <c r="Y20" s="43">
        <f t="shared" si="12"/>
        <v>0</v>
      </c>
      <c r="Z20" s="43">
        <f t="shared" si="13"/>
        <v>0</v>
      </c>
      <c r="AA20" s="122">
        <f t="shared" si="14"/>
        <v>0</v>
      </c>
      <c r="AB20" s="15">
        <f t="shared" si="15"/>
        <v>0</v>
      </c>
    </row>
    <row r="21" spans="1:28" ht="24" customHeight="1" x14ac:dyDescent="0.2">
      <c r="A21" s="11">
        <f>Kalender!N321</f>
        <v>46339</v>
      </c>
      <c r="B21" s="292" t="str">
        <f>Kalender!O321</f>
        <v>Fr</v>
      </c>
      <c r="C21" s="3">
        <v>1</v>
      </c>
      <c r="D21" s="12" t="str">
        <f>IF(C21=0,"arbeitsfreier Tag",IF(C21=1,"AZ",IF(C21=2,"gesetzl. Feiertag",IF(C21=3,"Tarifurlaub",IF(C21=4,"Sonderurlaub",IF(C21=5,"krank (Arbeitsunfähigkeit)",IF(C21=6,"Aus-/Weiterbildung/Dienstreise","Zeitausgleich")))))))</f>
        <v>AZ</v>
      </c>
      <c r="E21" s="240"/>
      <c r="F21" s="240"/>
      <c r="G21" s="4"/>
      <c r="H21" s="4"/>
      <c r="I21" s="4"/>
      <c r="J21" s="9"/>
      <c r="K21" s="41">
        <f t="shared" si="16"/>
        <v>0</v>
      </c>
      <c r="L21" s="154">
        <f t="shared" si="17"/>
        <v>0</v>
      </c>
      <c r="O21" s="327"/>
      <c r="P21" s="328"/>
      <c r="Q21" s="15" t="str">
        <f t="shared" si="8"/>
        <v>Fr</v>
      </c>
      <c r="R21" s="15">
        <f t="shared" si="3"/>
        <v>1</v>
      </c>
      <c r="S21" s="59">
        <f>SUM($M$17)</f>
        <v>3</v>
      </c>
      <c r="T21" s="59">
        <f>VLOOKUP(Q21,Varianten_Kombi!$M$4:$N$10,2,0)</f>
        <v>5</v>
      </c>
      <c r="U21" s="59">
        <f t="shared" si="9"/>
        <v>1</v>
      </c>
      <c r="V21" s="59" t="str">
        <f t="shared" si="10"/>
        <v>1351</v>
      </c>
      <c r="W21" s="15" t="str">
        <f t="shared" si="11"/>
        <v>Fr</v>
      </c>
      <c r="X21" s="15">
        <f>VLOOKUP(V21,Varianten_Kombi!$F$4:$H$1123,3,0)</f>
        <v>0</v>
      </c>
      <c r="Y21" s="43">
        <f t="shared" si="12"/>
        <v>0</v>
      </c>
      <c r="Z21" s="43">
        <f t="shared" si="13"/>
        <v>0</v>
      </c>
      <c r="AA21" s="122">
        <f t="shared" si="14"/>
        <v>0</v>
      </c>
      <c r="AB21" s="15">
        <f t="shared" si="15"/>
        <v>0</v>
      </c>
    </row>
    <row r="22" spans="1:28" ht="24" customHeight="1" x14ac:dyDescent="0.2">
      <c r="A22" s="11">
        <f>Kalender!N322</f>
        <v>46340</v>
      </c>
      <c r="B22" s="292" t="str">
        <f>Kalender!O322</f>
        <v>Sa</v>
      </c>
      <c r="C22" s="1">
        <v>0</v>
      </c>
      <c r="D22" s="13" t="str">
        <f t="shared" si="19"/>
        <v>arbeitsfreier Tag</v>
      </c>
      <c r="E22" s="7"/>
      <c r="F22" s="6"/>
      <c r="G22" s="6"/>
      <c r="H22" s="6"/>
      <c r="I22" s="6"/>
      <c r="J22" s="160"/>
      <c r="K22" s="279">
        <f t="shared" si="16"/>
        <v>0</v>
      </c>
      <c r="L22" s="279">
        <f t="shared" si="17"/>
        <v>0</v>
      </c>
      <c r="O22" s="327"/>
      <c r="P22" s="328"/>
      <c r="Q22" s="15" t="str">
        <f t="shared" si="8"/>
        <v>Sa</v>
      </c>
      <c r="R22" s="15">
        <f t="shared" si="3"/>
        <v>1</v>
      </c>
      <c r="S22" s="59">
        <f>SUM($M$17)</f>
        <v>3</v>
      </c>
      <c r="T22" s="59">
        <f>VLOOKUP(Q22,Varianten_Kombi!$M$4:$N$10,2,0)</f>
        <v>6</v>
      </c>
      <c r="U22" s="59">
        <f t="shared" si="9"/>
        <v>0</v>
      </c>
      <c r="V22" s="59" t="str">
        <f t="shared" si="10"/>
        <v>1360</v>
      </c>
      <c r="W22" s="15" t="str">
        <f t="shared" si="11"/>
        <v>Sa</v>
      </c>
      <c r="X22" s="15">
        <f>VLOOKUP(V22,Varianten_Kombi!$F$4:$H$1123,3,0)</f>
        <v>0</v>
      </c>
      <c r="Y22" s="43">
        <f t="shared" si="12"/>
        <v>0</v>
      </c>
      <c r="Z22" s="43">
        <f t="shared" si="13"/>
        <v>0</v>
      </c>
      <c r="AA22" s="122">
        <f t="shared" si="14"/>
        <v>0</v>
      </c>
      <c r="AB22" s="15">
        <f t="shared" si="15"/>
        <v>0</v>
      </c>
    </row>
    <row r="23" spans="1:28" ht="24" customHeight="1" x14ac:dyDescent="0.2">
      <c r="A23" s="11">
        <f>Kalender!N323</f>
        <v>46341</v>
      </c>
      <c r="B23" s="292" t="str">
        <f>Kalender!O323</f>
        <v>So</v>
      </c>
      <c r="C23" s="1">
        <v>0</v>
      </c>
      <c r="D23" s="13" t="str">
        <f t="shared" ref="D23" si="23">IF(C23=0,"arbeitsfreier Tag",IF(C23=1,"AZ",IF(C23=2,"gesetzl. Feiertag",IF(C23=3,"Tarifurlaub",IF(C23=4,"Sonderurlaub",IF(C23=5,"krank (Arbeitsunfähigkeit)",IF(C23=6,"Aus-/Weiterbildung/Dienstreise","Zeitausgleich")))))))</f>
        <v>arbeitsfreier Tag</v>
      </c>
      <c r="E23" s="7"/>
      <c r="F23" s="6"/>
      <c r="G23" s="6"/>
      <c r="H23" s="6"/>
      <c r="I23" s="6"/>
      <c r="J23" s="160"/>
      <c r="K23" s="279">
        <f t="shared" si="16"/>
        <v>0</v>
      </c>
      <c r="L23" s="279">
        <f t="shared" si="17"/>
        <v>0</v>
      </c>
      <c r="M23" s="41">
        <f>SUM(K17:K23)</f>
        <v>0</v>
      </c>
      <c r="N23" s="154">
        <f>SUM(L17:L23)</f>
        <v>0</v>
      </c>
      <c r="O23" s="327"/>
      <c r="P23" s="328"/>
      <c r="Q23" s="15" t="str">
        <f t="shared" si="8"/>
        <v>So</v>
      </c>
      <c r="R23" s="15">
        <f t="shared" si="3"/>
        <v>1</v>
      </c>
      <c r="S23" s="59">
        <f t="shared" ref="S23" si="24">SUM($M$17)</f>
        <v>3</v>
      </c>
      <c r="T23" s="59">
        <f>VLOOKUP(Q23,Varianten_Kombi!$M$4:$N$10,2,0)</f>
        <v>7</v>
      </c>
      <c r="U23" s="59">
        <f t="shared" si="9"/>
        <v>0</v>
      </c>
      <c r="V23" s="59" t="str">
        <f t="shared" si="10"/>
        <v>1370</v>
      </c>
      <c r="W23" s="15" t="str">
        <f t="shared" si="11"/>
        <v>So</v>
      </c>
      <c r="X23" s="15">
        <f>VLOOKUP(V23,Varianten_Kombi!$F$4:$H$1123,3,0)</f>
        <v>0</v>
      </c>
      <c r="Y23" s="43">
        <f t="shared" si="12"/>
        <v>0</v>
      </c>
      <c r="Z23" s="43">
        <f t="shared" si="13"/>
        <v>0</v>
      </c>
      <c r="AA23" s="122">
        <f t="shared" si="14"/>
        <v>0</v>
      </c>
      <c r="AB23" s="15">
        <f t="shared" si="15"/>
        <v>0</v>
      </c>
    </row>
    <row r="24" spans="1:28" ht="24" customHeight="1" x14ac:dyDescent="0.2">
      <c r="A24" s="11">
        <f>Kalender!N324</f>
        <v>46342</v>
      </c>
      <c r="B24" s="292" t="str">
        <f>Kalender!O324</f>
        <v>Mo</v>
      </c>
      <c r="C24" s="3">
        <v>1</v>
      </c>
      <c r="D24" s="12" t="str">
        <f>IF(C24=0,"arbeitsfreier Tag",IF(C24=1,"AZ",IF(C24=2,"gesetzl. Feiertag",IF(C24=3,"Tarifurlaub",IF(C24=4,"Sonderurlaub",IF(C24=5,"krank (Arbeitsunfähigkeit)",IF(C24=6,"Aus-/Weiterbildung/Dienstreise","Zeitausgleich")))))))</f>
        <v>AZ</v>
      </c>
      <c r="E24" s="240"/>
      <c r="F24" s="240"/>
      <c r="G24" s="4"/>
      <c r="H24" s="4"/>
      <c r="I24" s="4"/>
      <c r="J24" s="9"/>
      <c r="K24" s="41">
        <f t="shared" si="16"/>
        <v>0</v>
      </c>
      <c r="L24" s="154">
        <f t="shared" si="17"/>
        <v>0</v>
      </c>
      <c r="M24" s="45">
        <v>4</v>
      </c>
      <c r="N24" s="237"/>
      <c r="O24" s="327"/>
      <c r="P24" s="328"/>
      <c r="Q24" s="15" t="str">
        <f t="shared" si="8"/>
        <v>Mo</v>
      </c>
      <c r="R24" s="15">
        <f t="shared" si="3"/>
        <v>1</v>
      </c>
      <c r="S24" s="59">
        <f>SUM($M$24)</f>
        <v>4</v>
      </c>
      <c r="T24" s="59">
        <f>VLOOKUP(Q24,Varianten_Kombi!$M$4:$N$10,2,0)</f>
        <v>1</v>
      </c>
      <c r="U24" s="59">
        <f t="shared" si="9"/>
        <v>1</v>
      </c>
      <c r="V24" s="59" t="str">
        <f t="shared" si="10"/>
        <v>1411</v>
      </c>
      <c r="W24" s="15" t="str">
        <f t="shared" si="11"/>
        <v>Mo</v>
      </c>
      <c r="X24" s="15">
        <f>VLOOKUP(V24,Varianten_Kombi!$F$4:$H$1123,3,0)</f>
        <v>0</v>
      </c>
      <c r="Y24" s="43">
        <f t="shared" si="12"/>
        <v>0</v>
      </c>
      <c r="Z24" s="43">
        <f t="shared" si="13"/>
        <v>0</v>
      </c>
      <c r="AA24" s="122">
        <f t="shared" si="14"/>
        <v>0</v>
      </c>
      <c r="AB24" s="15">
        <f t="shared" si="15"/>
        <v>0</v>
      </c>
    </row>
    <row r="25" spans="1:28" ht="24" customHeight="1" x14ac:dyDescent="0.2">
      <c r="A25" s="11">
        <f>Kalender!N325</f>
        <v>46343</v>
      </c>
      <c r="B25" s="292" t="str">
        <f>Kalender!O325</f>
        <v>Di</v>
      </c>
      <c r="C25" s="3">
        <v>1</v>
      </c>
      <c r="D25" s="12" t="str">
        <f>IF(C25=0,"arbeitsfreier Tag",IF(C25=1,"AZ",IF(C25=2,"gesetzl. Feiertag",IF(C25=3,"Tarifurlaub",IF(C25=4,"Sonderurlaub",IF(C25=5,"krank (Arbeitsunfähigkeit)",IF(C25=6,"Aus-/Weiterbildung/Dienstreise","Zeitausgleich")))))))</f>
        <v>AZ</v>
      </c>
      <c r="E25" s="240"/>
      <c r="F25" s="240"/>
      <c r="G25" s="4"/>
      <c r="H25" s="4"/>
      <c r="I25" s="4"/>
      <c r="J25" s="9"/>
      <c r="K25" s="41">
        <f t="shared" si="16"/>
        <v>0</v>
      </c>
      <c r="L25" s="154">
        <f t="shared" si="17"/>
        <v>0</v>
      </c>
      <c r="M25" s="45"/>
      <c r="N25" s="237"/>
      <c r="O25" s="327"/>
      <c r="P25" s="328"/>
      <c r="Q25" s="15" t="str">
        <f t="shared" si="8"/>
        <v>Di</v>
      </c>
      <c r="R25" s="15">
        <f t="shared" si="3"/>
        <v>1</v>
      </c>
      <c r="S25" s="59">
        <f t="shared" ref="S25:S26" si="25">SUM($M$24)</f>
        <v>4</v>
      </c>
      <c r="T25" s="59">
        <f>VLOOKUP(Q25,Varianten_Kombi!$M$4:$N$10,2,0)</f>
        <v>2</v>
      </c>
      <c r="U25" s="59">
        <f t="shared" si="9"/>
        <v>1</v>
      </c>
      <c r="V25" s="59" t="str">
        <f t="shared" si="10"/>
        <v>1421</v>
      </c>
      <c r="W25" s="15" t="str">
        <f t="shared" si="11"/>
        <v>Di</v>
      </c>
      <c r="X25" s="15">
        <f>VLOOKUP(V25,Varianten_Kombi!$F$4:$H$1123,3,0)</f>
        <v>0</v>
      </c>
      <c r="Y25" s="43">
        <f t="shared" si="12"/>
        <v>0</v>
      </c>
      <c r="Z25" s="43">
        <f t="shared" si="13"/>
        <v>0</v>
      </c>
      <c r="AA25" s="122">
        <f t="shared" si="14"/>
        <v>0</v>
      </c>
      <c r="AB25" s="15">
        <f t="shared" si="15"/>
        <v>0</v>
      </c>
    </row>
    <row r="26" spans="1:28" ht="24" customHeight="1" x14ac:dyDescent="0.2">
      <c r="A26" s="11">
        <f>Kalender!N326</f>
        <v>46344</v>
      </c>
      <c r="B26" s="292" t="str">
        <f>Kalender!O326</f>
        <v>Mi</v>
      </c>
      <c r="C26" s="3">
        <v>1</v>
      </c>
      <c r="D26" s="12" t="str">
        <f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41">
        <f t="shared" si="16"/>
        <v>0</v>
      </c>
      <c r="L26" s="154">
        <f t="shared" si="17"/>
        <v>0</v>
      </c>
      <c r="O26" s="327"/>
      <c r="P26" s="328"/>
      <c r="Q26" s="15" t="str">
        <f t="shared" si="8"/>
        <v>Mi</v>
      </c>
      <c r="R26" s="15">
        <f t="shared" si="3"/>
        <v>1</v>
      </c>
      <c r="S26" s="59">
        <f t="shared" si="25"/>
        <v>4</v>
      </c>
      <c r="T26" s="59">
        <f>VLOOKUP(Q26,Varianten_Kombi!$M$4:$N$10,2,0)</f>
        <v>3</v>
      </c>
      <c r="U26" s="59">
        <f t="shared" si="9"/>
        <v>1</v>
      </c>
      <c r="V26" s="59" t="str">
        <f t="shared" si="10"/>
        <v>1431</v>
      </c>
      <c r="W26" s="15" t="str">
        <f t="shared" si="11"/>
        <v>Mi</v>
      </c>
      <c r="X26" s="15">
        <f>VLOOKUP(V26,Varianten_Kombi!$F$4:$H$1123,3,0)</f>
        <v>0</v>
      </c>
      <c r="Y26" s="43">
        <f t="shared" si="12"/>
        <v>0</v>
      </c>
      <c r="Z26" s="43">
        <f t="shared" si="13"/>
        <v>0</v>
      </c>
      <c r="AA26" s="122">
        <f t="shared" si="14"/>
        <v>0</v>
      </c>
      <c r="AB26" s="15">
        <f t="shared" si="15"/>
        <v>0</v>
      </c>
    </row>
    <row r="27" spans="1:28" ht="24" customHeight="1" x14ac:dyDescent="0.2">
      <c r="A27" s="11">
        <f>Kalender!N327</f>
        <v>46345</v>
      </c>
      <c r="B27" s="292" t="str">
        <f>Kalender!O327</f>
        <v>Do</v>
      </c>
      <c r="C27" s="3">
        <v>1</v>
      </c>
      <c r="D27" s="12" t="str">
        <f>IF(C27=0,"arbeitsfreier Tag",IF(C27=1,"AZ",IF(C27=2,"gesetzl. Feiertag",IF(C27=3,"Tarifurlaub",IF(C27=4,"Sonderurlaub",IF(C27=5,"krank (Arbeitsunfähigkeit)",IF(C27=6,"Aus-/Weiterbildung/Dienstreise","Zeitausgleich")))))))</f>
        <v>AZ</v>
      </c>
      <c r="E27" s="240"/>
      <c r="F27" s="240"/>
      <c r="G27" s="4"/>
      <c r="H27" s="4"/>
      <c r="I27" s="4"/>
      <c r="J27" s="9"/>
      <c r="K27" s="41">
        <f t="shared" si="16"/>
        <v>0</v>
      </c>
      <c r="L27" s="154">
        <f t="shared" si="17"/>
        <v>0</v>
      </c>
      <c r="O27" s="327"/>
      <c r="P27" s="328"/>
      <c r="Q27" s="15" t="str">
        <f t="shared" si="8"/>
        <v>Do</v>
      </c>
      <c r="R27" s="15">
        <f t="shared" si="3"/>
        <v>1</v>
      </c>
      <c r="S27" s="59">
        <f>SUM($M$24)</f>
        <v>4</v>
      </c>
      <c r="T27" s="59">
        <f>VLOOKUP(Q27,Varianten_Kombi!$M$4:$N$10,2,0)</f>
        <v>4</v>
      </c>
      <c r="U27" s="59">
        <f t="shared" si="9"/>
        <v>1</v>
      </c>
      <c r="V27" s="59" t="str">
        <f t="shared" si="10"/>
        <v>1441</v>
      </c>
      <c r="W27" s="15" t="str">
        <f t="shared" si="11"/>
        <v>Do</v>
      </c>
      <c r="X27" s="15">
        <f>VLOOKUP(V27,Varianten_Kombi!$F$4:$H$1123,3,0)</f>
        <v>0</v>
      </c>
      <c r="Y27" s="43">
        <f t="shared" si="12"/>
        <v>0</v>
      </c>
      <c r="Z27" s="43">
        <f t="shared" si="13"/>
        <v>0</v>
      </c>
      <c r="AA27" s="122">
        <f t="shared" si="14"/>
        <v>0</v>
      </c>
      <c r="AB27" s="15">
        <f t="shared" si="15"/>
        <v>0</v>
      </c>
    </row>
    <row r="28" spans="1:28" ht="24" customHeight="1" x14ac:dyDescent="0.2">
      <c r="A28" s="11">
        <f>Kalender!N328</f>
        <v>46346</v>
      </c>
      <c r="B28" s="292" t="str">
        <f>Kalender!O328</f>
        <v>Fr</v>
      </c>
      <c r="C28" s="3">
        <v>1</v>
      </c>
      <c r="D28" s="12" t="str">
        <f>IF(C28=0,"arbeitsfreier Tag",IF(C28=1,"AZ",IF(C28=2,"gesetzl. Feiertag",IF(C28=3,"Tarifurlaub",IF(C28=4,"Sonderurlaub",IF(C28=5,"krank (Arbeitsunfähigkeit)",IF(C28=6,"Aus-/Weiterbildung/Dienstreise","Zeitausgleich")))))))</f>
        <v>AZ</v>
      </c>
      <c r="E28" s="240"/>
      <c r="F28" s="240"/>
      <c r="G28" s="4"/>
      <c r="H28" s="4"/>
      <c r="I28" s="4"/>
      <c r="J28" s="9"/>
      <c r="K28" s="41">
        <f t="shared" si="16"/>
        <v>0</v>
      </c>
      <c r="L28" s="154">
        <f t="shared" si="17"/>
        <v>0</v>
      </c>
      <c r="O28" s="327"/>
      <c r="P28" s="328"/>
      <c r="Q28" s="15" t="str">
        <f t="shared" si="8"/>
        <v>Fr</v>
      </c>
      <c r="R28" s="15">
        <f t="shared" si="3"/>
        <v>1</v>
      </c>
      <c r="S28" s="59">
        <f>SUM($M$24)</f>
        <v>4</v>
      </c>
      <c r="T28" s="59">
        <f>VLOOKUP(Q28,Varianten_Kombi!$M$4:$N$10,2,0)</f>
        <v>5</v>
      </c>
      <c r="U28" s="59">
        <f t="shared" si="9"/>
        <v>1</v>
      </c>
      <c r="V28" s="59" t="str">
        <f t="shared" si="10"/>
        <v>1451</v>
      </c>
      <c r="W28" s="15" t="str">
        <f t="shared" si="11"/>
        <v>Fr</v>
      </c>
      <c r="X28" s="15">
        <f>VLOOKUP(V28,Varianten_Kombi!$F$4:$H$1123,3,0)</f>
        <v>0</v>
      </c>
      <c r="Y28" s="43">
        <f t="shared" si="12"/>
        <v>0</v>
      </c>
      <c r="Z28" s="43">
        <f t="shared" si="13"/>
        <v>0</v>
      </c>
      <c r="AA28" s="122">
        <f t="shared" si="14"/>
        <v>0</v>
      </c>
      <c r="AB28" s="15">
        <f t="shared" si="15"/>
        <v>0</v>
      </c>
    </row>
    <row r="29" spans="1:28" ht="24" customHeight="1" x14ac:dyDescent="0.2">
      <c r="A29" s="11">
        <f>Kalender!N329</f>
        <v>46347</v>
      </c>
      <c r="B29" s="292" t="str">
        <f>Kalender!O329</f>
        <v>Sa</v>
      </c>
      <c r="C29" s="1">
        <v>0</v>
      </c>
      <c r="D29" s="13" t="str">
        <f t="shared" si="19"/>
        <v>arbeitsfreier Tag</v>
      </c>
      <c r="E29" s="7"/>
      <c r="F29" s="6"/>
      <c r="G29" s="6"/>
      <c r="H29" s="6"/>
      <c r="I29" s="6"/>
      <c r="J29" s="160"/>
      <c r="K29" s="279">
        <f t="shared" si="16"/>
        <v>0</v>
      </c>
      <c r="L29" s="279">
        <f t="shared" si="17"/>
        <v>0</v>
      </c>
      <c r="O29" s="327"/>
      <c r="P29" s="328"/>
      <c r="Q29" s="15" t="str">
        <f t="shared" si="8"/>
        <v>Sa</v>
      </c>
      <c r="R29" s="15">
        <f t="shared" si="3"/>
        <v>1</v>
      </c>
      <c r="S29" s="59">
        <f>SUM($M$24)</f>
        <v>4</v>
      </c>
      <c r="T29" s="59">
        <f>VLOOKUP(Q29,Varianten_Kombi!$M$4:$N$10,2,0)</f>
        <v>6</v>
      </c>
      <c r="U29" s="59">
        <f t="shared" si="9"/>
        <v>0</v>
      </c>
      <c r="V29" s="59" t="str">
        <f t="shared" si="10"/>
        <v>1460</v>
      </c>
      <c r="W29" s="15" t="str">
        <f t="shared" si="11"/>
        <v>Sa</v>
      </c>
      <c r="X29" s="15">
        <f>VLOOKUP(V29,Varianten_Kombi!$F$4:$H$1123,3,0)</f>
        <v>0</v>
      </c>
      <c r="Y29" s="43">
        <f t="shared" si="12"/>
        <v>0</v>
      </c>
      <c r="Z29" s="43">
        <f t="shared" si="13"/>
        <v>0</v>
      </c>
      <c r="AA29" s="122">
        <f t="shared" si="14"/>
        <v>0</v>
      </c>
      <c r="AB29" s="15">
        <f t="shared" si="15"/>
        <v>0</v>
      </c>
    </row>
    <row r="30" spans="1:28" ht="24" customHeight="1" x14ac:dyDescent="0.2">
      <c r="A30" s="11">
        <f>Kalender!N330</f>
        <v>46348</v>
      </c>
      <c r="B30" s="292" t="str">
        <f>Kalender!O330</f>
        <v>So</v>
      </c>
      <c r="C30" s="1">
        <v>0</v>
      </c>
      <c r="D30" s="13" t="str">
        <f t="shared" ref="D30" si="26">IF(C30=0,"arbeitsfreier Tag",IF(C30=1,"AZ",IF(C30=2,"gesetzl. Feiertag",IF(C30=3,"Tarifurlaub",IF(C30=4,"Sonderurlaub",IF(C30=5,"krank (Arbeitsunfähigkeit)",IF(C30=6,"Aus-/Weiterbildung/Dienstreise","Zeitausgleich")))))))</f>
        <v>arbeitsfreier Tag</v>
      </c>
      <c r="E30" s="7"/>
      <c r="F30" s="6"/>
      <c r="G30" s="6"/>
      <c r="H30" s="6"/>
      <c r="I30" s="6"/>
      <c r="J30" s="160"/>
      <c r="K30" s="279">
        <f t="shared" si="16"/>
        <v>0</v>
      </c>
      <c r="L30" s="279">
        <f t="shared" si="17"/>
        <v>0</v>
      </c>
      <c r="M30" s="41">
        <f>SUM(K24:K30)</f>
        <v>0</v>
      </c>
      <c r="N30" s="154">
        <f>SUM(L24:L30)</f>
        <v>0</v>
      </c>
      <c r="O30" s="327"/>
      <c r="P30" s="328"/>
      <c r="Q30" s="15" t="str">
        <f t="shared" si="8"/>
        <v>So</v>
      </c>
      <c r="R30" s="15">
        <f t="shared" si="3"/>
        <v>1</v>
      </c>
      <c r="S30" s="59">
        <f t="shared" ref="S30" si="27">SUM($M$24)</f>
        <v>4</v>
      </c>
      <c r="T30" s="59">
        <f>VLOOKUP(Q30,Varianten_Kombi!$M$4:$N$10,2,0)</f>
        <v>7</v>
      </c>
      <c r="U30" s="59">
        <f t="shared" si="9"/>
        <v>0</v>
      </c>
      <c r="V30" s="59" t="str">
        <f t="shared" si="10"/>
        <v>1470</v>
      </c>
      <c r="W30" s="15" t="str">
        <f t="shared" si="11"/>
        <v>So</v>
      </c>
      <c r="X30" s="15">
        <f>VLOOKUP(V30,Varianten_Kombi!$F$4:$H$1123,3,0)</f>
        <v>0</v>
      </c>
      <c r="Y30" s="43">
        <f t="shared" si="12"/>
        <v>0</v>
      </c>
      <c r="Z30" s="43">
        <f t="shared" si="13"/>
        <v>0</v>
      </c>
      <c r="AA30" s="122">
        <f t="shared" si="14"/>
        <v>0</v>
      </c>
      <c r="AB30" s="15">
        <f t="shared" si="15"/>
        <v>0</v>
      </c>
    </row>
    <row r="31" spans="1:28" ht="24" customHeight="1" x14ac:dyDescent="0.2">
      <c r="A31" s="11">
        <f>Kalender!N331</f>
        <v>46349</v>
      </c>
      <c r="B31" s="292" t="str">
        <f>Kalender!O331</f>
        <v>Mo</v>
      </c>
      <c r="C31" s="3">
        <v>1</v>
      </c>
      <c r="D31" s="12" t="str">
        <f>IF(C31=0,"arbeitsfreier Tag",IF(C31=1,"AZ",IF(C31=2,"gesetzl. Feiertag",IF(C31=3,"Tarifurlaub",IF(C31=4,"Sonderurlaub",IF(C31=5,"krank (Arbeitsunfähigkeit)",IF(C31=6,"Aus-/Weiterbildung/Dienstreise","Zeitausgleich")))))))</f>
        <v>AZ</v>
      </c>
      <c r="E31" s="240"/>
      <c r="F31" s="240"/>
      <c r="G31" s="4"/>
      <c r="H31" s="4"/>
      <c r="I31" s="4"/>
      <c r="J31" s="9"/>
      <c r="K31" s="41">
        <f t="shared" si="16"/>
        <v>0</v>
      </c>
      <c r="L31" s="154">
        <f t="shared" si="17"/>
        <v>0</v>
      </c>
      <c r="M31" s="45">
        <v>5</v>
      </c>
      <c r="N31" s="237"/>
      <c r="O31" s="327"/>
      <c r="P31" s="328"/>
      <c r="Q31" s="15" t="str">
        <f t="shared" si="8"/>
        <v>Mo</v>
      </c>
      <c r="R31" s="15">
        <f t="shared" si="3"/>
        <v>1</v>
      </c>
      <c r="S31" s="59">
        <f>SUM($M$31)</f>
        <v>5</v>
      </c>
      <c r="T31" s="59">
        <f>VLOOKUP(Q31,Varianten_Kombi!$M$4:$N$10,2,0)</f>
        <v>1</v>
      </c>
      <c r="U31" s="59">
        <f t="shared" si="9"/>
        <v>1</v>
      </c>
      <c r="V31" s="59" t="str">
        <f t="shared" si="10"/>
        <v>1511</v>
      </c>
      <c r="W31" s="15" t="str">
        <f t="shared" si="11"/>
        <v>Mo</v>
      </c>
      <c r="X31" s="15">
        <f>VLOOKUP(V31,Varianten_Kombi!$F$4:$H$1123,3,0)</f>
        <v>0</v>
      </c>
      <c r="Y31" s="43">
        <f t="shared" si="12"/>
        <v>0</v>
      </c>
      <c r="Z31" s="43">
        <f t="shared" si="13"/>
        <v>0</v>
      </c>
      <c r="AA31" s="122">
        <f t="shared" si="14"/>
        <v>0</v>
      </c>
      <c r="AB31" s="15">
        <f t="shared" si="15"/>
        <v>0</v>
      </c>
    </row>
    <row r="32" spans="1:28" ht="24" customHeight="1" x14ac:dyDescent="0.2">
      <c r="A32" s="11">
        <f>Kalender!N332</f>
        <v>46350</v>
      </c>
      <c r="B32" s="292" t="str">
        <f>Kalender!O332</f>
        <v>Di</v>
      </c>
      <c r="C32" s="3">
        <v>1</v>
      </c>
      <c r="D32" s="12" t="str">
        <f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41">
        <f t="shared" si="16"/>
        <v>0</v>
      </c>
      <c r="L32" s="154">
        <f t="shared" si="17"/>
        <v>0</v>
      </c>
      <c r="M32" s="206"/>
      <c r="N32" s="210"/>
      <c r="O32" s="327"/>
      <c r="P32" s="328"/>
      <c r="Q32" s="15" t="str">
        <f t="shared" si="8"/>
        <v>Di</v>
      </c>
      <c r="R32" s="15">
        <f t="shared" si="3"/>
        <v>1</v>
      </c>
      <c r="S32" s="59">
        <f t="shared" ref="S32:S33" si="28">SUM($M$31)</f>
        <v>5</v>
      </c>
      <c r="T32" s="59">
        <f>VLOOKUP(Q32,Varianten_Kombi!$M$4:$N$10,2,0)</f>
        <v>2</v>
      </c>
      <c r="U32" s="59">
        <f t="shared" si="9"/>
        <v>1</v>
      </c>
      <c r="V32" s="59" t="str">
        <f t="shared" si="10"/>
        <v>1521</v>
      </c>
      <c r="W32" s="15" t="str">
        <f t="shared" si="11"/>
        <v>Di</v>
      </c>
      <c r="X32" s="15">
        <f>VLOOKUP(V32,Varianten_Kombi!$F$4:$H$1123,3,0)</f>
        <v>0</v>
      </c>
      <c r="Y32" s="43">
        <f t="shared" si="12"/>
        <v>0</v>
      </c>
      <c r="Z32" s="43">
        <f t="shared" si="13"/>
        <v>0</v>
      </c>
      <c r="AA32" s="122">
        <f t="shared" si="14"/>
        <v>0</v>
      </c>
      <c r="AB32" s="15">
        <f t="shared" si="15"/>
        <v>0</v>
      </c>
    </row>
    <row r="33" spans="1:28" ht="24" customHeight="1" x14ac:dyDescent="0.2">
      <c r="A33" s="11">
        <f>Kalender!N333</f>
        <v>46351</v>
      </c>
      <c r="B33" s="292" t="str">
        <f>Kalender!O333</f>
        <v>Mi</v>
      </c>
      <c r="C33" s="3">
        <v>1</v>
      </c>
      <c r="D33" s="12" t="str">
        <f>IF(C33=0,"arbeitsfreier Tag",IF(C33=1,"AZ",IF(C33=2,"gesetzl. Feiertag",IF(C33=3,"Tarifurlaub",IF(C33=4,"Sonderurlaub",IF(C33=5,"krank (Arbeitsunfähigkeit)",IF(C33=6,"Aus-/Weiterbildung/Dienstreise","Zeitausgleich")))))))</f>
        <v>AZ</v>
      </c>
      <c r="E33" s="240"/>
      <c r="F33" s="240"/>
      <c r="G33" s="4"/>
      <c r="H33" s="4"/>
      <c r="I33" s="4"/>
      <c r="J33" s="9"/>
      <c r="K33" s="41">
        <f t="shared" si="16"/>
        <v>0</v>
      </c>
      <c r="L33" s="154">
        <f t="shared" si="17"/>
        <v>0</v>
      </c>
      <c r="O33" s="327"/>
      <c r="P33" s="328"/>
      <c r="Q33" s="15" t="str">
        <f t="shared" si="8"/>
        <v>Mi</v>
      </c>
      <c r="R33" s="15">
        <f t="shared" si="3"/>
        <v>1</v>
      </c>
      <c r="S33" s="59">
        <f t="shared" si="28"/>
        <v>5</v>
      </c>
      <c r="T33" s="59">
        <f>VLOOKUP(Q33,Varianten_Kombi!$M$4:$N$10,2,0)</f>
        <v>3</v>
      </c>
      <c r="U33" s="59">
        <f t="shared" si="9"/>
        <v>1</v>
      </c>
      <c r="V33" s="59" t="str">
        <f t="shared" si="10"/>
        <v>1531</v>
      </c>
      <c r="W33" s="15" t="str">
        <f t="shared" si="11"/>
        <v>Mi</v>
      </c>
      <c r="X33" s="15">
        <f>VLOOKUP(V33,Varianten_Kombi!$F$4:$H$1123,3,0)</f>
        <v>0</v>
      </c>
      <c r="Y33" s="43">
        <f t="shared" si="12"/>
        <v>0</v>
      </c>
      <c r="Z33" s="43">
        <f t="shared" si="13"/>
        <v>0</v>
      </c>
      <c r="AA33" s="122">
        <f t="shared" si="14"/>
        <v>0</v>
      </c>
      <c r="AB33" s="15">
        <f t="shared" si="15"/>
        <v>0</v>
      </c>
    </row>
    <row r="34" spans="1:28" ht="24" customHeight="1" x14ac:dyDescent="0.2">
      <c r="A34" s="11">
        <f>Kalender!N334</f>
        <v>46352</v>
      </c>
      <c r="B34" s="292" t="str">
        <f>Kalender!O334</f>
        <v>Do</v>
      </c>
      <c r="C34" s="3">
        <v>1</v>
      </c>
      <c r="D34" s="12" t="str">
        <f>IF(C34=0,"arbeitsfreier Tag",IF(C34=1,"AZ",IF(C34=2,"gesetzl. Feiertag",IF(C34=3,"Tarifurlaub",IF(C34=4,"Sonderurlaub",IF(C34=5,"krank (Arbeitsunfähigkeit)",IF(C34=6,"Aus-/Weiterbildung/Dienstreise","Zeitausgleich")))))))</f>
        <v>AZ</v>
      </c>
      <c r="E34" s="240"/>
      <c r="F34" s="240"/>
      <c r="G34" s="4"/>
      <c r="H34" s="4"/>
      <c r="I34" s="4"/>
      <c r="J34" s="9"/>
      <c r="K34" s="41">
        <f t="shared" si="16"/>
        <v>0</v>
      </c>
      <c r="L34" s="154">
        <f t="shared" si="17"/>
        <v>0</v>
      </c>
      <c r="O34" s="327"/>
      <c r="P34" s="328"/>
      <c r="Q34" s="15" t="str">
        <f t="shared" si="8"/>
        <v>Do</v>
      </c>
      <c r="R34" s="15">
        <f t="shared" si="3"/>
        <v>1</v>
      </c>
      <c r="S34" s="59">
        <f>SUM($M$31)</f>
        <v>5</v>
      </c>
      <c r="T34" s="59">
        <f>VLOOKUP(Q34,Varianten_Kombi!$M$4:$N$10,2,0)</f>
        <v>4</v>
      </c>
      <c r="U34" s="59">
        <f t="shared" si="9"/>
        <v>1</v>
      </c>
      <c r="V34" s="59" t="str">
        <f t="shared" si="10"/>
        <v>1541</v>
      </c>
      <c r="W34" s="15" t="str">
        <f t="shared" si="11"/>
        <v>Do</v>
      </c>
      <c r="X34" s="15">
        <f>VLOOKUP(V34,Varianten_Kombi!$F$4:$H$1123,3,0)</f>
        <v>0</v>
      </c>
      <c r="Y34" s="43">
        <f t="shared" si="12"/>
        <v>0</v>
      </c>
      <c r="Z34" s="43">
        <f t="shared" si="13"/>
        <v>0</v>
      </c>
      <c r="AA34" s="122">
        <f t="shared" si="14"/>
        <v>0</v>
      </c>
      <c r="AB34" s="15">
        <f t="shared" si="15"/>
        <v>0</v>
      </c>
    </row>
    <row r="35" spans="1:28" ht="24" customHeight="1" x14ac:dyDescent="0.2">
      <c r="A35" s="11">
        <f>Kalender!N335</f>
        <v>46353</v>
      </c>
      <c r="B35" s="292" t="str">
        <f>Kalender!O335</f>
        <v>Fr</v>
      </c>
      <c r="C35" s="3">
        <v>1</v>
      </c>
      <c r="D35" s="12" t="str">
        <f>IF(C35=0,"arbeitsfreier Tag",IF(C35=1,"AZ",IF(C35=2,"gesetzl. Feiertag",IF(C35=3,"Tarifurlaub",IF(C35=4,"Sonderurlaub",IF(C35=5,"krank (Arbeitsunfähigkeit)",IF(C35=6,"Aus-/Weiterbildung/Dienstreise","Zeitausgleich")))))))</f>
        <v>AZ</v>
      </c>
      <c r="E35" s="240"/>
      <c r="F35" s="240"/>
      <c r="G35" s="4"/>
      <c r="H35" s="4"/>
      <c r="I35" s="4"/>
      <c r="J35" s="9"/>
      <c r="K35" s="41">
        <f t="shared" si="16"/>
        <v>0</v>
      </c>
      <c r="L35" s="154">
        <f t="shared" si="17"/>
        <v>0</v>
      </c>
      <c r="O35" s="327"/>
      <c r="P35" s="328"/>
      <c r="Q35" s="15" t="str">
        <f t="shared" si="8"/>
        <v>Fr</v>
      </c>
      <c r="R35" s="15">
        <f t="shared" si="3"/>
        <v>1</v>
      </c>
      <c r="S35" s="59">
        <f>SUM($M$31)</f>
        <v>5</v>
      </c>
      <c r="T35" s="59">
        <f>VLOOKUP(Q35,Varianten_Kombi!$M$4:$N$10,2,0)</f>
        <v>5</v>
      </c>
      <c r="U35" s="59">
        <f t="shared" si="9"/>
        <v>1</v>
      </c>
      <c r="V35" s="59" t="str">
        <f t="shared" si="10"/>
        <v>1551</v>
      </c>
      <c r="W35" s="15" t="str">
        <f t="shared" si="11"/>
        <v>Fr</v>
      </c>
      <c r="X35" s="15">
        <f>VLOOKUP(V35,Varianten_Kombi!$F$4:$H$1123,3,0)</f>
        <v>0</v>
      </c>
      <c r="Y35" s="43">
        <f t="shared" si="12"/>
        <v>0</v>
      </c>
      <c r="Z35" s="43">
        <f t="shared" si="13"/>
        <v>0</v>
      </c>
      <c r="AA35" s="122">
        <f t="shared" si="14"/>
        <v>0</v>
      </c>
      <c r="AB35" s="15">
        <f t="shared" si="15"/>
        <v>0</v>
      </c>
    </row>
    <row r="36" spans="1:28" ht="24" customHeight="1" x14ac:dyDescent="0.2">
      <c r="A36" s="11">
        <f>Kalender!N336</f>
        <v>46354</v>
      </c>
      <c r="B36" s="292" t="str">
        <f>Kalender!O336</f>
        <v>Sa</v>
      </c>
      <c r="C36" s="1">
        <v>0</v>
      </c>
      <c r="D36" s="13" t="str">
        <f t="shared" ref="D36" si="29">IF(C36=0,"arbeitsfreier Tag",IF(C36=1,"AZ",IF(C36=2,"gesetzl. Feiertag",IF(C36=3,"Tarifurlaub",IF(C36=4,"Sonderurlaub",IF(C36=5,"krank (Arbeitsunfähigkeit)",IF(C36=6,"Aus-/Weiterbildung/Dienstreise","Zeitausgleich")))))))</f>
        <v>arbeitsfreier Tag</v>
      </c>
      <c r="E36" s="7"/>
      <c r="F36" s="6"/>
      <c r="G36" s="6"/>
      <c r="H36" s="6"/>
      <c r="I36" s="6"/>
      <c r="J36" s="160"/>
      <c r="K36" s="279">
        <f t="shared" si="16"/>
        <v>0</v>
      </c>
      <c r="L36" s="279">
        <f t="shared" si="17"/>
        <v>0</v>
      </c>
      <c r="O36" s="327"/>
      <c r="P36" s="328"/>
      <c r="Q36" s="15" t="str">
        <f t="shared" si="8"/>
        <v>Sa</v>
      </c>
      <c r="R36" s="15">
        <f t="shared" si="3"/>
        <v>1</v>
      </c>
      <c r="S36" s="59">
        <f>SUM($M$31)</f>
        <v>5</v>
      </c>
      <c r="T36" s="59">
        <f>VLOOKUP(Q36,Varianten_Kombi!$M$4:$N$10,2,0)</f>
        <v>6</v>
      </c>
      <c r="U36" s="59">
        <f t="shared" si="9"/>
        <v>0</v>
      </c>
      <c r="V36" s="59" t="str">
        <f t="shared" si="10"/>
        <v>1560</v>
      </c>
      <c r="W36" s="15" t="str">
        <f t="shared" si="11"/>
        <v>Sa</v>
      </c>
      <c r="X36" s="15">
        <f>VLOOKUP(V36,Varianten_Kombi!$F$4:$H$1123,3,0)</f>
        <v>0</v>
      </c>
      <c r="Y36" s="43">
        <f t="shared" si="12"/>
        <v>0</v>
      </c>
      <c r="Z36" s="43">
        <f t="shared" si="13"/>
        <v>0</v>
      </c>
      <c r="AA36" s="122">
        <f t="shared" si="14"/>
        <v>0</v>
      </c>
      <c r="AB36" s="15">
        <f t="shared" si="15"/>
        <v>0</v>
      </c>
    </row>
    <row r="37" spans="1:28" ht="24" customHeight="1" x14ac:dyDescent="0.2">
      <c r="A37" s="11">
        <f>Kalender!N337</f>
        <v>46355</v>
      </c>
      <c r="B37" s="292" t="str">
        <f>Kalender!O337</f>
        <v>So</v>
      </c>
      <c r="C37" s="1">
        <v>0</v>
      </c>
      <c r="D37" s="13" t="str">
        <f t="shared" ref="D37" si="30">IF(C37=0,"arbeitsfreier Tag",IF(C37=1,"AZ",IF(C37=2,"gesetzl. Feiertag",IF(C37=3,"Tarifurlaub",IF(C37=4,"Sonderurlaub",IF(C37=5,"krank (Arbeitsunfähigkeit)",IF(C37=6,"Aus-/Weiterbildung/Dienstreise","Zeitausgleich")))))))</f>
        <v>arbeitsfreier Tag</v>
      </c>
      <c r="E37" s="7"/>
      <c r="F37" s="6"/>
      <c r="G37" s="6"/>
      <c r="H37" s="6"/>
      <c r="I37" s="6"/>
      <c r="J37" s="160"/>
      <c r="K37" s="279">
        <f t="shared" si="16"/>
        <v>0</v>
      </c>
      <c r="L37" s="279">
        <f t="shared" si="17"/>
        <v>0</v>
      </c>
      <c r="M37" s="41">
        <f>SUM(K31:K37)</f>
        <v>0</v>
      </c>
      <c r="N37" s="154">
        <f>SUM(L31:L37)</f>
        <v>0</v>
      </c>
      <c r="O37" s="327"/>
      <c r="P37" s="328"/>
      <c r="Q37" s="15" t="str">
        <f t="shared" si="8"/>
        <v>So</v>
      </c>
      <c r="R37" s="15">
        <f t="shared" si="3"/>
        <v>1</v>
      </c>
      <c r="S37" s="59">
        <f>SUM($M$31)</f>
        <v>5</v>
      </c>
      <c r="T37" s="59">
        <f>VLOOKUP(Q37,Varianten_Kombi!$M$4:$N$10,2,0)</f>
        <v>7</v>
      </c>
      <c r="U37" s="59">
        <f t="shared" si="9"/>
        <v>0</v>
      </c>
      <c r="V37" s="59" t="str">
        <f t="shared" si="10"/>
        <v>1570</v>
      </c>
      <c r="W37" s="15" t="str">
        <f t="shared" si="11"/>
        <v>So</v>
      </c>
      <c r="X37" s="15">
        <f>VLOOKUP(V37,Varianten_Kombi!$F$4:$H$1123,3,0)</f>
        <v>0</v>
      </c>
      <c r="Y37" s="43">
        <f t="shared" si="12"/>
        <v>0</v>
      </c>
      <c r="Z37" s="43">
        <f t="shared" si="13"/>
        <v>0</v>
      </c>
      <c r="AA37" s="122">
        <f t="shared" si="14"/>
        <v>0</v>
      </c>
      <c r="AB37" s="15">
        <f t="shared" si="15"/>
        <v>0</v>
      </c>
    </row>
    <row r="38" spans="1:28" ht="27.75" customHeight="1" x14ac:dyDescent="0.2">
      <c r="A38" s="11">
        <f>Kalender!N338</f>
        <v>46356</v>
      </c>
      <c r="B38" s="292" t="str">
        <f>Kalender!O338</f>
        <v>Mo</v>
      </c>
      <c r="C38" s="3">
        <v>1</v>
      </c>
      <c r="D38" s="12" t="str">
        <f>IF(C38=0,"arbeitsfreier Tag",IF(C38=1,"AZ",IF(C38=2,"gesetzl. Feiertag",IF(C38=3,"Tarifurlaub",IF(C38=4,"Sonderurlaub",IF(C38=5,"krank (Arbeitsunfähigkeit)",IF(C38=6,"Aus-/Weiterbildung/Dienstreise","Zeitausgleich")))))))</f>
        <v>AZ</v>
      </c>
      <c r="E38" s="240"/>
      <c r="F38" s="240"/>
      <c r="G38" s="4"/>
      <c r="H38" s="4"/>
      <c r="I38" s="4"/>
      <c r="J38" s="9"/>
      <c r="K38" s="41">
        <f t="shared" ref="K38" si="31">IF(C38=0,AA38,IF(C38=1,AA38,IF(C38=2,L38,IF(C38=3,L38,IF(C38=4,L38,IF(C38=5,L38,IF(C38=6,AB38,IF(C38=7,0,"falsch"))))))))</f>
        <v>0</v>
      </c>
      <c r="L38" s="154">
        <f t="shared" si="17"/>
        <v>0</v>
      </c>
      <c r="M38" s="45">
        <v>3</v>
      </c>
      <c r="O38" s="152"/>
      <c r="P38" s="153"/>
      <c r="Q38" s="15" t="str">
        <f t="shared" si="8"/>
        <v>Mo</v>
      </c>
      <c r="R38" s="15">
        <f t="shared" si="3"/>
        <v>1</v>
      </c>
      <c r="S38" s="59">
        <f>SUM($M$38)</f>
        <v>3</v>
      </c>
      <c r="T38" s="59">
        <f>VLOOKUP(Q38,Varianten_Kombi!$M$4:$N$10,2,0)</f>
        <v>1</v>
      </c>
      <c r="U38" s="59">
        <f t="shared" si="9"/>
        <v>1</v>
      </c>
      <c r="V38" s="59" t="str">
        <f t="shared" ref="V38" si="32">CONCATENATE(R38,S38,T38,U38)</f>
        <v>1311</v>
      </c>
      <c r="W38" s="15" t="str">
        <f t="shared" si="11"/>
        <v>Mo</v>
      </c>
      <c r="X38" s="15">
        <f>VLOOKUP(V38,Varianten_Kombi!$F$4:$H$1123,3,0)</f>
        <v>0</v>
      </c>
      <c r="Y38" s="43">
        <f t="shared" si="12"/>
        <v>0</v>
      </c>
      <c r="Z38" s="43">
        <f t="shared" si="13"/>
        <v>0</v>
      </c>
      <c r="AA38" s="122">
        <f t="shared" si="14"/>
        <v>0</v>
      </c>
      <c r="AB38" s="15">
        <f t="shared" si="15"/>
        <v>0</v>
      </c>
    </row>
    <row r="39" spans="1:28" x14ac:dyDescent="0.2">
      <c r="C39" s="57"/>
      <c r="D39" s="58"/>
      <c r="E39" s="58"/>
      <c r="F39" s="14"/>
      <c r="G39" s="14"/>
      <c r="H39" s="14"/>
      <c r="I39" s="14"/>
      <c r="J39" s="14"/>
      <c r="K39" s="43"/>
      <c r="L39" s="38"/>
      <c r="M39" s="41">
        <f>SUM(K38:K38)</f>
        <v>0</v>
      </c>
      <c r="N39" s="154">
        <f>SUM(L33:L39)</f>
        <v>0</v>
      </c>
      <c r="O39" s="266"/>
      <c r="P39" s="267"/>
    </row>
    <row r="40" spans="1:28" x14ac:dyDescent="0.2">
      <c r="C40" s="57"/>
      <c r="D40" s="58"/>
      <c r="E40" s="58"/>
      <c r="F40" s="14"/>
      <c r="G40" s="14"/>
      <c r="H40" s="14"/>
      <c r="I40" s="14"/>
      <c r="J40" s="14"/>
      <c r="K40" s="43"/>
      <c r="L40" s="38"/>
    </row>
    <row r="41" spans="1:28" ht="24" customHeight="1" x14ac:dyDescent="0.2">
      <c r="A41" s="56"/>
      <c r="C41" s="57"/>
      <c r="D41" s="58"/>
      <c r="E41" s="58"/>
      <c r="F41" s="14"/>
      <c r="G41" s="14"/>
      <c r="H41" s="14"/>
      <c r="I41" s="14"/>
      <c r="J41" s="14"/>
      <c r="K41" s="43"/>
      <c r="L41" s="38"/>
      <c r="P41" s="17"/>
      <c r="Y41" s="43"/>
      <c r="Z41" s="43"/>
    </row>
    <row r="42" spans="1:28" ht="24" customHeight="1" thickBot="1" x14ac:dyDescent="0.25">
      <c r="A42" s="56"/>
      <c r="C42" s="57"/>
      <c r="D42" s="58"/>
      <c r="E42" s="58"/>
      <c r="F42" s="14"/>
      <c r="G42" s="14"/>
      <c r="H42" s="14"/>
      <c r="I42" s="14"/>
      <c r="J42" s="14"/>
      <c r="K42" s="43"/>
      <c r="L42" s="38"/>
      <c r="P42" s="17"/>
      <c r="Y42" s="43"/>
      <c r="Z42" s="43"/>
    </row>
    <row r="43" spans="1:28" ht="24" customHeight="1" x14ac:dyDescent="0.2">
      <c r="A43" s="56"/>
      <c r="E43" s="180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95"/>
      <c r="Y43" s="43"/>
      <c r="Z43" s="43"/>
    </row>
    <row r="44" spans="1:28" ht="24" customHeight="1" x14ac:dyDescent="0.2">
      <c r="A44" s="56"/>
      <c r="E44" s="183" t="s">
        <v>25</v>
      </c>
      <c r="K44" s="64">
        <f>SUM(M37,M30,M23,M16,M10,M39)</f>
        <v>0</v>
      </c>
      <c r="L44" s="14"/>
      <c r="M44" s="15" t="s">
        <v>46</v>
      </c>
      <c r="N44" s="15"/>
      <c r="O44" s="16">
        <f>Okt!O46</f>
        <v>0</v>
      </c>
      <c r="P44" s="184"/>
      <c r="Y44" s="43"/>
      <c r="Z44" s="43"/>
    </row>
    <row r="45" spans="1:28" ht="24" customHeight="1" x14ac:dyDescent="0.2">
      <c r="A45" s="56"/>
      <c r="E45" s="183" t="s">
        <v>42</v>
      </c>
      <c r="K45" s="64">
        <f>Okt!$K$49</f>
        <v>0</v>
      </c>
      <c r="L45"/>
      <c r="M45" s="15" t="s">
        <v>45</v>
      </c>
      <c r="N45" s="15"/>
      <c r="O45" s="16">
        <f>SUM(COUNTIF(C9:C38,3))</f>
        <v>0</v>
      </c>
      <c r="P45" s="184"/>
      <c r="Y45" s="43"/>
      <c r="Z45" s="43"/>
    </row>
    <row r="46" spans="1:28" ht="24" customHeight="1" x14ac:dyDescent="0.2">
      <c r="A46" s="56"/>
      <c r="E46" s="183" t="s">
        <v>26</v>
      </c>
      <c r="K46" s="64">
        <f>SUM(K44:K45)</f>
        <v>0</v>
      </c>
      <c r="L46"/>
      <c r="M46" s="15" t="s">
        <v>48</v>
      </c>
      <c r="N46" s="15"/>
      <c r="O46" s="16">
        <f>O44-O45</f>
        <v>0</v>
      </c>
      <c r="P46" s="184"/>
      <c r="Y46" s="43"/>
      <c r="Z46" s="43"/>
    </row>
    <row r="47" spans="1:28" ht="24" customHeight="1" x14ac:dyDescent="0.2">
      <c r="A47"/>
      <c r="E47" s="183" t="s">
        <v>27</v>
      </c>
      <c r="K47" s="67">
        <f>SUM(N37,N30,N23,N16,N10,N39)</f>
        <v>0</v>
      </c>
      <c r="L47"/>
      <c r="N47" s="15"/>
      <c r="O47" s="17"/>
      <c r="P47" s="185"/>
    </row>
    <row r="48" spans="1:28" ht="24" customHeight="1" thickBot="1" x14ac:dyDescent="0.25">
      <c r="A48"/>
      <c r="E48" s="183"/>
      <c r="K48" s="68"/>
      <c r="L48"/>
      <c r="N48" s="15"/>
      <c r="O48" s="17"/>
      <c r="P48" s="185"/>
    </row>
    <row r="49" spans="1:16" ht="24" customHeight="1" thickBot="1" x14ac:dyDescent="0.3">
      <c r="A49"/>
      <c r="E49" s="183" t="s">
        <v>28</v>
      </c>
      <c r="J49"/>
      <c r="K49" s="69">
        <f>K46-K47</f>
        <v>0</v>
      </c>
      <c r="L49"/>
      <c r="N49" s="15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87"/>
      <c r="N50" s="187"/>
      <c r="O50" s="189"/>
      <c r="P50" s="190"/>
    </row>
    <row r="51" spans="1:16" ht="24" customHeight="1" x14ac:dyDescent="0.2">
      <c r="A51" s="56"/>
      <c r="K51" s="14"/>
      <c r="M51"/>
      <c r="N51" s="15"/>
      <c r="O51" s="17"/>
    </row>
    <row r="52" spans="1:16" ht="24" customHeight="1" x14ac:dyDescent="0.2">
      <c r="M52"/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M53"/>
      <c r="N53" s="15"/>
      <c r="O53" s="17"/>
    </row>
    <row r="54" spans="1:16" ht="24" customHeight="1" x14ac:dyDescent="0.2">
      <c r="C54" s="15" t="s">
        <v>32</v>
      </c>
      <c r="K54" s="15" t="s">
        <v>33</v>
      </c>
      <c r="N54" s="15"/>
      <c r="P54" s="17"/>
    </row>
    <row r="55" spans="1:16" ht="24" customHeight="1" x14ac:dyDescent="0.2"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  <row r="58" spans="1:16" x14ac:dyDescent="0.2">
      <c r="N58" s="15"/>
    </row>
    <row r="59" spans="1:16" x14ac:dyDescent="0.2">
      <c r="N59" s="15"/>
    </row>
  </sheetData>
  <sheetProtection algorithmName="SHA-512" hashValue="Yk4LrOkrWTfuiSyngU0beISi/IrTNMsW2/UvpYwFfcd/oSGeqUbI2xNF3oM0/vU7Di+P8Dyx2FwHti27POokTA==" saltValue="9Up5GlpS2tJDot5g674eRQ==" spinCount="100000" sheet="1" selectLockedCells="1"/>
  <autoFilter ref="A8:AC37" xr:uid="{00000000-0009-0000-0000-00000C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  <filterColumn colId="22" showButton="0"/>
  </autoFilter>
  <mergeCells count="35">
    <mergeCell ref="O37:P37"/>
    <mergeCell ref="O35:P35"/>
    <mergeCell ref="O36:P36"/>
    <mergeCell ref="O25:P25"/>
    <mergeCell ref="O33:P33"/>
    <mergeCell ref="O34:P34"/>
    <mergeCell ref="O28:P28"/>
    <mergeCell ref="O29:P29"/>
    <mergeCell ref="O27:P27"/>
    <mergeCell ref="O26:P26"/>
    <mergeCell ref="O30:P30"/>
    <mergeCell ref="O31:P31"/>
    <mergeCell ref="O32:P32"/>
    <mergeCell ref="O21:P21"/>
    <mergeCell ref="O22:P22"/>
    <mergeCell ref="O23:P23"/>
    <mergeCell ref="O24:P24"/>
    <mergeCell ref="O15:P15"/>
    <mergeCell ref="O16:P16"/>
    <mergeCell ref="O17:P17"/>
    <mergeCell ref="O18:P18"/>
    <mergeCell ref="O10:P10"/>
    <mergeCell ref="O11:P11"/>
    <mergeCell ref="O19:P19"/>
    <mergeCell ref="O20:P20"/>
    <mergeCell ref="O14:P14"/>
    <mergeCell ref="O12:P12"/>
    <mergeCell ref="O13:P13"/>
    <mergeCell ref="O9:P9"/>
    <mergeCell ref="R8:X8"/>
    <mergeCell ref="A1:P1"/>
    <mergeCell ref="K3:L3"/>
    <mergeCell ref="M3:N3"/>
    <mergeCell ref="K4:L4"/>
    <mergeCell ref="O7:P8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Drop Down 2">
              <controlPr locked="0" defaultSize="0" autoLine="0" autoPict="0">
                <anchor moveWithCells="1">
                  <from>
                    <xdr:col>11</xdr:col>
                    <xdr:colOff>314325</xdr:colOff>
                    <xdr:row>2</xdr:row>
                    <xdr:rowOff>238125</xdr:rowOff>
                  </from>
                  <to>
                    <xdr:col>13</xdr:col>
                    <xdr:colOff>371475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5" name="Drop Down 4">
              <controlPr locked="0" defaultSize="0" autoLine="0" autoPict="0">
                <anchor moveWithCells="1">
                  <from>
                    <xdr:col>12</xdr:col>
                    <xdr:colOff>9525</xdr:colOff>
                    <xdr:row>8</xdr:row>
                    <xdr:rowOff>19050</xdr:rowOff>
                  </from>
                  <to>
                    <xdr:col>13</xdr:col>
                    <xdr:colOff>609600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6" name="Drop Down 5">
              <controlPr locked="0" defaultSize="0" autoLine="0" autoPict="0">
                <anchor moveWithCells="1">
                  <from>
                    <xdr:col>12</xdr:col>
                    <xdr:colOff>19050</xdr:colOff>
                    <xdr:row>10</xdr:row>
                    <xdr:rowOff>19050</xdr:rowOff>
                  </from>
                  <to>
                    <xdr:col>13</xdr:col>
                    <xdr:colOff>609600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7" name="Drop Down 6">
              <controlPr locked="0" defaultSize="0" autoLine="0" autoPict="0">
                <anchor moveWithCells="1">
                  <from>
                    <xdr:col>12</xdr:col>
                    <xdr:colOff>38100</xdr:colOff>
                    <xdr:row>16</xdr:row>
                    <xdr:rowOff>9525</xdr:rowOff>
                  </from>
                  <to>
                    <xdr:col>14</xdr:col>
                    <xdr:colOff>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8" name="Drop Down 7">
              <controlPr locked="0" defaultSize="0" autoLine="0" autoPict="0">
                <anchor moveWithCells="1">
                  <from>
                    <xdr:col>12</xdr:col>
                    <xdr:colOff>38100</xdr:colOff>
                    <xdr:row>23</xdr:row>
                    <xdr:rowOff>0</xdr:rowOff>
                  </from>
                  <to>
                    <xdr:col>14</xdr:col>
                    <xdr:colOff>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9" name="Drop Down 8">
              <controlPr locked="0" defaultSize="0" autoLine="0" autoPict="0">
                <anchor moveWithCells="1">
                  <from>
                    <xdr:col>12</xdr:col>
                    <xdr:colOff>9525</xdr:colOff>
                    <xdr:row>29</xdr:row>
                    <xdr:rowOff>295275</xdr:rowOff>
                  </from>
                  <to>
                    <xdr:col>13</xdr:col>
                    <xdr:colOff>609600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9" r:id="rId10" name="Drop Down 137">
              <controlPr locked="0" defaultSize="0" autoLine="0" autoPict="0">
                <anchor moveWithCells="1">
                  <from>
                    <xdr:col>12</xdr:col>
                    <xdr:colOff>9525</xdr:colOff>
                    <xdr:row>37</xdr:row>
                    <xdr:rowOff>9525</xdr:rowOff>
                  </from>
                  <to>
                    <xdr:col>13</xdr:col>
                    <xdr:colOff>609600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tabColor theme="0" tint="-0.14999847407452621"/>
    <pageSetUpPr fitToPage="1"/>
  </sheetPr>
  <dimension ref="A1:AB58"/>
  <sheetViews>
    <sheetView showGridLines="0" topLeftCell="A9" zoomScale="70" zoomScaleNormal="70" workbookViewId="0">
      <selection activeCell="H17" sqref="H17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9.28515625" customWidth="1"/>
    <col min="15" max="16" width="11.42578125" style="15"/>
    <col min="17" max="17" width="11.42578125" style="15" hidden="1" customWidth="1"/>
    <col min="18" max="18" width="2.5703125" style="15" hidden="1" customWidth="1"/>
    <col min="19" max="20" width="2.5703125" style="59" hidden="1" customWidth="1"/>
    <col min="21" max="21" width="6" style="59" hidden="1" customWidth="1"/>
    <col min="22" max="22" width="5.28515625" style="59" hidden="1" customWidth="1"/>
    <col min="23" max="23" width="8.85546875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28" width="11.42578125" style="15" hidden="1" customWidth="1"/>
    <col min="29" max="31" width="11.42578125" style="15" customWidth="1"/>
    <col min="32" max="16384" width="11.42578125" style="15"/>
  </cols>
  <sheetData>
    <row r="1" spans="1:27" ht="25.5" x14ac:dyDescent="0.35">
      <c r="A1" s="341" t="s">
        <v>13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3"/>
      <c r="AA1" s="15">
        <f>IF(($C$11=6)*AND($Z$13&gt;$L$11),$Z$13,$L$11)</f>
        <v>0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4" t="s">
        <v>58</v>
      </c>
      <c r="L3" s="344"/>
      <c r="M3" s="325">
        <f>IF(M4=1,Person!G14, IF(M4=2,Person!O14,IF(M4=3,Person!W14,IF(M4=4,Person!AE14,"FALSCH"))))</f>
        <v>0</v>
      </c>
      <c r="N3" s="325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4" t="s">
        <v>59</v>
      </c>
      <c r="L4" s="344"/>
      <c r="M4" s="46">
        <v>1</v>
      </c>
      <c r="N4" s="60"/>
      <c r="AA4" s="15">
        <f>IF($C$11=6+AND($Z$13&lt;$L$11),$Z$13,$L$11)</f>
        <v>0</v>
      </c>
    </row>
    <row r="5" spans="1:27" s="53" customFormat="1" ht="39" customHeight="1" x14ac:dyDescent="0.4">
      <c r="A5" s="52">
        <v>46357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>
        <f>IF(AND($C$11=6,$Z$13&gt;$L$11),$Z$13,$L$11)</f>
        <v>0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30" t="s">
        <v>72</v>
      </c>
      <c r="P7" s="331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4"/>
      <c r="P8" s="335"/>
      <c r="R8" s="338" t="s">
        <v>68</v>
      </c>
      <c r="S8" s="339"/>
      <c r="T8" s="339"/>
      <c r="U8" s="339"/>
      <c r="V8" s="339"/>
      <c r="W8" s="340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Kalender!N339</f>
        <v>46357</v>
      </c>
      <c r="B9" s="167" t="str">
        <f>Kalender!O339</f>
        <v>Di</v>
      </c>
      <c r="C9" s="3">
        <v>1</v>
      </c>
      <c r="D9" s="12" t="str">
        <f t="shared" ref="D9:D36" si="0"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41">
        <f>IF(C9=0,Z9,IF(C9=1,Z9,IF(C9=2,L9,IF(C9=3,L9,IF(C9=4,L9,IF(C9=5,L9,IF(C9=6,AA9,IF(C9=7,0,"falsch"))))))))</f>
        <v>0</v>
      </c>
      <c r="L9" s="148">
        <f>SUM(W9)</f>
        <v>0</v>
      </c>
      <c r="M9" s="45">
        <v>1</v>
      </c>
      <c r="N9" s="265"/>
      <c r="O9" s="345"/>
      <c r="P9" s="346"/>
      <c r="Q9" s="15" t="str">
        <f t="shared" ref="Q9:Q38" si="1">B9</f>
        <v>Di</v>
      </c>
      <c r="R9" s="15">
        <f t="shared" ref="R9" si="2">SUM($M$4)</f>
        <v>1</v>
      </c>
      <c r="S9" s="59">
        <f t="shared" ref="S9:S14" si="3">SUM($M$9)</f>
        <v>1</v>
      </c>
      <c r="T9" s="59">
        <f>VLOOKUP(Q9,Varianten_Kombi!$M$4:$N$10,2,0)</f>
        <v>2</v>
      </c>
      <c r="U9" s="59">
        <f>C9</f>
        <v>1</v>
      </c>
      <c r="V9" s="59" t="str">
        <f>CONCATENATE(R9,S9,T9,U9)</f>
        <v>1121</v>
      </c>
      <c r="W9" s="15">
        <f>VLOOKUP(V9,Varianten_Kombi!$F$4:$H$1123,3,0)</f>
        <v>0</v>
      </c>
      <c r="X9" s="43">
        <f>(F9-E9)*24</f>
        <v>0</v>
      </c>
      <c r="Y9" s="43">
        <f>((H9-G9)+(J9-I9))*24</f>
        <v>0</v>
      </c>
      <c r="Z9" s="122">
        <f t="shared" ref="Z9" si="4">IF(X9&gt;9.5,IF(Y9&gt;0.75,(X9-Y9),(X9-0.75)),IF(X9&gt;6,IF(Y9&gt;0.5,(X9-Y9),(X9-0.5)),IF(X9&lt;=6,(X9-Y9))))</f>
        <v>0</v>
      </c>
      <c r="AA9" s="15">
        <f>IF((C9=6)*AND(Z9&gt;L8),Z9,L9)</f>
        <v>0</v>
      </c>
    </row>
    <row r="10" spans="1:27" ht="24" customHeight="1" x14ac:dyDescent="0.2">
      <c r="A10" s="11">
        <f>Kalender!N340</f>
        <v>46358</v>
      </c>
      <c r="B10" s="167" t="str">
        <f>Kalender!O340</f>
        <v>Mi</v>
      </c>
      <c r="C10" s="3">
        <v>1</v>
      </c>
      <c r="D10" s="12" t="str">
        <f t="shared" si="0"/>
        <v>AZ</v>
      </c>
      <c r="E10" s="240"/>
      <c r="F10" s="240"/>
      <c r="G10" s="4"/>
      <c r="H10" s="4"/>
      <c r="I10" s="4"/>
      <c r="J10" s="9"/>
      <c r="K10" s="41">
        <f t="shared" ref="K10:K39" si="5">IF(C10=0,Z10,IF(C10=1,Z10,IF(C10=2,L10,IF(C10=3,L10,IF(C10=4,L10,IF(C10=5,L10,IF(C10=6,AA10,IF(C10=7,0,"falsch"))))))))</f>
        <v>0</v>
      </c>
      <c r="L10" s="148">
        <f t="shared" ref="L10:L12" si="6">SUM(W10)</f>
        <v>0</v>
      </c>
      <c r="N10" s="236"/>
      <c r="O10" s="327"/>
      <c r="P10" s="328"/>
      <c r="Q10" s="15" t="str">
        <f t="shared" si="1"/>
        <v>Mi</v>
      </c>
      <c r="R10" s="15">
        <f t="shared" ref="R10:R39" si="7">SUM($M$4)</f>
        <v>1</v>
      </c>
      <c r="S10" s="59">
        <f t="shared" si="3"/>
        <v>1</v>
      </c>
      <c r="T10" s="59">
        <f>VLOOKUP(Q10,Varianten_Kombi!$M$4:$N$10,2,0)</f>
        <v>3</v>
      </c>
      <c r="U10" s="59">
        <f t="shared" ref="U10:U39" si="8">C10</f>
        <v>1</v>
      </c>
      <c r="V10" s="59" t="str">
        <f t="shared" ref="V10:V38" si="9">CONCATENATE(R10,S10,T10,U10)</f>
        <v>1131</v>
      </c>
      <c r="W10" s="15">
        <f>VLOOKUP(V10,Varianten_Kombi!$F$4:$H$1123,3,0)</f>
        <v>0</v>
      </c>
      <c r="X10" s="43">
        <f t="shared" ref="X10:X39" si="10">(F10-E10)*24</f>
        <v>0</v>
      </c>
      <c r="Y10" s="43">
        <f t="shared" ref="Y10:Y39" si="11">((H10-G10)+(J10-I10))*24</f>
        <v>0</v>
      </c>
      <c r="Z10" s="122">
        <f t="shared" ref="Z10:Z39" si="12">IF(X10&gt;9.5,IF(Y10&gt;0.75,(X10-Y10),(X10-0.75)),IF(X10&gt;6,IF(Y10&gt;0.5,(X10-Y10),(X10-0.5)),IF(X10&lt;=6,(X10-Y10))))</f>
        <v>0</v>
      </c>
      <c r="AA10" s="15">
        <f t="shared" ref="AA10:AA39" si="13">IF((C10=6)*AND(Z10&gt;L9),Z10,L10)</f>
        <v>0</v>
      </c>
    </row>
    <row r="11" spans="1:27" ht="24" customHeight="1" x14ac:dyDescent="0.2">
      <c r="A11" s="11">
        <f>Kalender!N341</f>
        <v>46359</v>
      </c>
      <c r="B11" s="167" t="str">
        <f>Kalender!O341</f>
        <v>Do</v>
      </c>
      <c r="C11" s="3">
        <v>1</v>
      </c>
      <c r="D11" s="12" t="str">
        <f t="shared" si="0"/>
        <v>AZ</v>
      </c>
      <c r="E11" s="240"/>
      <c r="F11" s="240"/>
      <c r="G11" s="4"/>
      <c r="H11" s="4"/>
      <c r="I11" s="4"/>
      <c r="J11" s="9"/>
      <c r="K11" s="41">
        <f t="shared" si="5"/>
        <v>0</v>
      </c>
      <c r="L11" s="148">
        <f t="shared" si="6"/>
        <v>0</v>
      </c>
      <c r="M11" s="45"/>
      <c r="N11" s="237"/>
      <c r="O11" s="327"/>
      <c r="P11" s="328"/>
      <c r="Q11" s="15" t="str">
        <f t="shared" si="1"/>
        <v>Do</v>
      </c>
      <c r="R11" s="15">
        <f t="shared" si="7"/>
        <v>1</v>
      </c>
      <c r="S11" s="59">
        <f t="shared" si="3"/>
        <v>1</v>
      </c>
      <c r="T11" s="59">
        <f>VLOOKUP(Q11,Varianten_Kombi!$M$4:$N$10,2,0)</f>
        <v>4</v>
      </c>
      <c r="U11" s="59">
        <f t="shared" si="8"/>
        <v>1</v>
      </c>
      <c r="V11" s="59" t="str">
        <f t="shared" si="9"/>
        <v>1141</v>
      </c>
      <c r="W11" s="15">
        <f>VLOOKUP(V11,Varianten_Kombi!$F$4:$H$1123,3,0)</f>
        <v>0</v>
      </c>
      <c r="X11" s="43">
        <f t="shared" si="10"/>
        <v>0</v>
      </c>
      <c r="Y11" s="43">
        <f t="shared" si="11"/>
        <v>0</v>
      </c>
      <c r="Z11" s="122">
        <f t="shared" si="12"/>
        <v>0</v>
      </c>
      <c r="AA11" s="15">
        <f t="shared" si="13"/>
        <v>0</v>
      </c>
    </row>
    <row r="12" spans="1:27" ht="24" customHeight="1" x14ac:dyDescent="0.2">
      <c r="A12" s="11">
        <f>Kalender!N342</f>
        <v>46360</v>
      </c>
      <c r="B12" s="167" t="str">
        <f>Kalender!O342</f>
        <v>Fr</v>
      </c>
      <c r="C12" s="3">
        <v>1</v>
      </c>
      <c r="D12" s="12" t="str">
        <f t="shared" si="0"/>
        <v>AZ</v>
      </c>
      <c r="E12" s="240"/>
      <c r="F12" s="240"/>
      <c r="G12" s="4"/>
      <c r="H12" s="4"/>
      <c r="I12" s="4"/>
      <c r="J12" s="9"/>
      <c r="K12" s="41">
        <f t="shared" si="5"/>
        <v>0</v>
      </c>
      <c r="L12" s="148">
        <f t="shared" si="6"/>
        <v>0</v>
      </c>
      <c r="M12" s="39"/>
      <c r="N12" s="39"/>
      <c r="O12" s="327"/>
      <c r="P12" s="328"/>
      <c r="Q12" s="15" t="str">
        <f t="shared" si="1"/>
        <v>Fr</v>
      </c>
      <c r="R12" s="15">
        <f t="shared" si="7"/>
        <v>1</v>
      </c>
      <c r="S12" s="59">
        <f t="shared" si="3"/>
        <v>1</v>
      </c>
      <c r="T12" s="59">
        <f>VLOOKUP(Q12,Varianten_Kombi!$M$4:$N$10,2,0)</f>
        <v>5</v>
      </c>
      <c r="U12" s="59">
        <f t="shared" si="8"/>
        <v>1</v>
      </c>
      <c r="V12" s="59" t="str">
        <f t="shared" si="9"/>
        <v>1151</v>
      </c>
      <c r="W12" s="15">
        <f>VLOOKUP(V12,Varianten_Kombi!$F$4:$H$1123,3,0)</f>
        <v>0</v>
      </c>
      <c r="X12" s="43">
        <f t="shared" si="10"/>
        <v>0</v>
      </c>
      <c r="Y12" s="43">
        <f t="shared" si="11"/>
        <v>0</v>
      </c>
      <c r="Z12" s="122">
        <f t="shared" si="12"/>
        <v>0</v>
      </c>
      <c r="AA12" s="15">
        <f t="shared" si="13"/>
        <v>0</v>
      </c>
    </row>
    <row r="13" spans="1:27" ht="24" customHeight="1" x14ac:dyDescent="0.2">
      <c r="A13" s="11">
        <f>Kalender!N343</f>
        <v>46361</v>
      </c>
      <c r="B13" s="167" t="str">
        <f>Kalender!O343</f>
        <v>Sa</v>
      </c>
      <c r="C13" s="1">
        <v>0</v>
      </c>
      <c r="D13" s="13" t="str">
        <f t="shared" si="0"/>
        <v>arbeitsfreier Tag</v>
      </c>
      <c r="E13" s="7"/>
      <c r="F13" s="6"/>
      <c r="G13" s="6"/>
      <c r="H13" s="6"/>
      <c r="I13" s="6"/>
      <c r="J13" s="160"/>
      <c r="K13" s="42">
        <f t="shared" si="5"/>
        <v>0</v>
      </c>
      <c r="L13" s="42">
        <f>SUM(W13)</f>
        <v>0</v>
      </c>
      <c r="M13" s="14"/>
      <c r="N13" s="15"/>
      <c r="O13" s="327"/>
      <c r="P13" s="328"/>
      <c r="Q13" s="15" t="str">
        <f t="shared" si="1"/>
        <v>Sa</v>
      </c>
      <c r="R13" s="15">
        <f>SUM($M$4)</f>
        <v>1</v>
      </c>
      <c r="S13" s="59">
        <f t="shared" si="3"/>
        <v>1</v>
      </c>
      <c r="T13" s="59">
        <f>VLOOKUP(Q13,Varianten_Kombi!$M$4:$N$10,2,0)</f>
        <v>6</v>
      </c>
      <c r="U13" s="59">
        <f t="shared" si="8"/>
        <v>0</v>
      </c>
      <c r="V13" s="59" t="str">
        <f t="shared" si="9"/>
        <v>1160</v>
      </c>
      <c r="W13" s="15">
        <f>VLOOKUP(V13,Varianten_Kombi!$F$4:$H$1123,3,0)</f>
        <v>0</v>
      </c>
      <c r="X13" s="43">
        <f t="shared" si="10"/>
        <v>0</v>
      </c>
      <c r="Y13" s="43">
        <f t="shared" si="11"/>
        <v>0</v>
      </c>
      <c r="Z13" s="122">
        <f t="shared" si="12"/>
        <v>0</v>
      </c>
      <c r="AA13" s="15">
        <f t="shared" si="13"/>
        <v>0</v>
      </c>
    </row>
    <row r="14" spans="1:27" ht="24" customHeight="1" x14ac:dyDescent="0.2">
      <c r="A14" s="11">
        <f>Kalender!N344</f>
        <v>46362</v>
      </c>
      <c r="B14" s="167" t="str">
        <f>Kalender!O344</f>
        <v>So</v>
      </c>
      <c r="C14" s="1">
        <v>0</v>
      </c>
      <c r="D14" s="13" t="str">
        <f t="shared" si="0"/>
        <v>arbeitsfreier Tag</v>
      </c>
      <c r="E14" s="7"/>
      <c r="F14" s="6"/>
      <c r="G14" s="6"/>
      <c r="H14" s="6"/>
      <c r="I14" s="6"/>
      <c r="J14" s="160"/>
      <c r="K14" s="42">
        <f t="shared" si="5"/>
        <v>0</v>
      </c>
      <c r="L14" s="42">
        <f t="shared" ref="L14:L39" si="14">SUM(W14)</f>
        <v>0</v>
      </c>
      <c r="M14" s="41">
        <f>SUM(K9:K14)</f>
        <v>0</v>
      </c>
      <c r="N14" s="154">
        <f>SUM(L9:L14)</f>
        <v>0</v>
      </c>
      <c r="O14" s="327"/>
      <c r="P14" s="328"/>
      <c r="Q14" s="15" t="str">
        <f t="shared" si="1"/>
        <v>So</v>
      </c>
      <c r="R14" s="15">
        <f t="shared" si="7"/>
        <v>1</v>
      </c>
      <c r="S14" s="59">
        <f t="shared" si="3"/>
        <v>1</v>
      </c>
      <c r="T14" s="59">
        <f>VLOOKUP(Q14,Varianten_Kombi!$M$4:$N$10,2,0)</f>
        <v>7</v>
      </c>
      <c r="U14" s="59">
        <f t="shared" si="8"/>
        <v>0</v>
      </c>
      <c r="V14" s="59" t="str">
        <f t="shared" si="9"/>
        <v>1170</v>
      </c>
      <c r="W14" s="15">
        <f>VLOOKUP(V14,Varianten_Kombi!$F$4:$H$1123,3,0)</f>
        <v>0</v>
      </c>
      <c r="X14" s="43">
        <f t="shared" si="10"/>
        <v>0</v>
      </c>
      <c r="Y14" s="43">
        <f t="shared" si="11"/>
        <v>0</v>
      </c>
      <c r="Z14" s="122">
        <f t="shared" si="12"/>
        <v>0</v>
      </c>
      <c r="AA14" s="15">
        <f t="shared" si="13"/>
        <v>0</v>
      </c>
    </row>
    <row r="15" spans="1:27" ht="24" customHeight="1" x14ac:dyDescent="0.2">
      <c r="A15" s="11">
        <f>Kalender!N345</f>
        <v>46363</v>
      </c>
      <c r="B15" s="167" t="str">
        <f>Kalender!O345</f>
        <v>Mo</v>
      </c>
      <c r="C15" s="3">
        <v>1</v>
      </c>
      <c r="D15" s="12" t="str">
        <f t="shared" si="0"/>
        <v>AZ</v>
      </c>
      <c r="E15" s="240"/>
      <c r="F15" s="240"/>
      <c r="G15" s="4"/>
      <c r="H15" s="4"/>
      <c r="I15" s="4"/>
      <c r="J15" s="9"/>
      <c r="K15" s="41">
        <f t="shared" si="5"/>
        <v>0</v>
      </c>
      <c r="L15" s="148">
        <f t="shared" si="14"/>
        <v>0</v>
      </c>
      <c r="M15" s="45">
        <v>2</v>
      </c>
      <c r="N15" s="237"/>
      <c r="O15" s="327"/>
      <c r="P15" s="328"/>
      <c r="Q15" s="15" t="str">
        <f t="shared" si="1"/>
        <v>Mo</v>
      </c>
      <c r="R15" s="15">
        <f t="shared" si="7"/>
        <v>1</v>
      </c>
      <c r="S15" s="59">
        <f>SUM($M$15)</f>
        <v>2</v>
      </c>
      <c r="T15" s="59">
        <f>VLOOKUP(Q15,Varianten_Kombi!$M$4:$N$10,2,0)</f>
        <v>1</v>
      </c>
      <c r="U15" s="59">
        <f t="shared" si="8"/>
        <v>1</v>
      </c>
      <c r="V15" s="59" t="str">
        <f t="shared" si="9"/>
        <v>1211</v>
      </c>
      <c r="W15" s="15">
        <f>VLOOKUP(V15,Varianten_Kombi!$F$4:$H$1123,3,0)</f>
        <v>0</v>
      </c>
      <c r="X15" s="43">
        <f t="shared" si="10"/>
        <v>0</v>
      </c>
      <c r="Y15" s="43">
        <f t="shared" si="11"/>
        <v>0</v>
      </c>
      <c r="Z15" s="122">
        <f t="shared" si="12"/>
        <v>0</v>
      </c>
      <c r="AA15" s="15">
        <f t="shared" si="13"/>
        <v>0</v>
      </c>
    </row>
    <row r="16" spans="1:27" ht="24" customHeight="1" x14ac:dyDescent="0.2">
      <c r="A16" s="11">
        <f>Kalender!N346</f>
        <v>46364</v>
      </c>
      <c r="B16" s="167" t="str">
        <f>Kalender!O346</f>
        <v>Di</v>
      </c>
      <c r="C16" s="3">
        <v>1</v>
      </c>
      <c r="D16" s="12" t="str">
        <f t="shared" si="0"/>
        <v>AZ</v>
      </c>
      <c r="E16" s="240"/>
      <c r="F16" s="240"/>
      <c r="G16" s="4"/>
      <c r="H16" s="4"/>
      <c r="I16" s="4"/>
      <c r="J16" s="9"/>
      <c r="K16" s="41">
        <f t="shared" si="5"/>
        <v>0</v>
      </c>
      <c r="L16" s="148">
        <f t="shared" si="14"/>
        <v>0</v>
      </c>
      <c r="M16" s="45"/>
      <c r="N16" s="236"/>
      <c r="O16" s="327"/>
      <c r="P16" s="328"/>
      <c r="Q16" s="15" t="str">
        <f t="shared" si="1"/>
        <v>Di</v>
      </c>
      <c r="R16" s="15">
        <f t="shared" si="7"/>
        <v>1</v>
      </c>
      <c r="S16" s="59">
        <f t="shared" ref="S16:S17" si="15">SUM($M$15)</f>
        <v>2</v>
      </c>
      <c r="T16" s="59">
        <f>VLOOKUP(Q16,Varianten_Kombi!$M$4:$N$10,2,0)</f>
        <v>2</v>
      </c>
      <c r="U16" s="59">
        <f t="shared" si="8"/>
        <v>1</v>
      </c>
      <c r="V16" s="59" t="str">
        <f t="shared" si="9"/>
        <v>1221</v>
      </c>
      <c r="W16" s="15">
        <f>VLOOKUP(V16,Varianten_Kombi!$F$4:$H$1123,3,0)</f>
        <v>0</v>
      </c>
      <c r="X16" s="43">
        <f t="shared" si="10"/>
        <v>0</v>
      </c>
      <c r="Y16" s="43">
        <f t="shared" si="11"/>
        <v>0</v>
      </c>
      <c r="Z16" s="122">
        <f t="shared" si="12"/>
        <v>0</v>
      </c>
      <c r="AA16" s="15">
        <f t="shared" si="13"/>
        <v>0</v>
      </c>
    </row>
    <row r="17" spans="1:27" ht="24" customHeight="1" x14ac:dyDescent="0.2">
      <c r="A17" s="11">
        <f>Kalender!N347</f>
        <v>46365</v>
      </c>
      <c r="B17" s="167" t="str">
        <f>Kalender!O347</f>
        <v>Mi</v>
      </c>
      <c r="C17" s="3">
        <v>1</v>
      </c>
      <c r="D17" s="12" t="str">
        <f t="shared" si="0"/>
        <v>AZ</v>
      </c>
      <c r="E17" s="240"/>
      <c r="F17" s="240"/>
      <c r="G17" s="4"/>
      <c r="H17" s="4"/>
      <c r="I17" s="4"/>
      <c r="J17" s="9"/>
      <c r="K17" s="41">
        <f t="shared" si="5"/>
        <v>0</v>
      </c>
      <c r="L17" s="148">
        <f t="shared" si="14"/>
        <v>0</v>
      </c>
      <c r="O17" s="327"/>
      <c r="P17" s="328"/>
      <c r="Q17" s="15" t="str">
        <f t="shared" si="1"/>
        <v>Mi</v>
      </c>
      <c r="R17" s="15">
        <f t="shared" si="7"/>
        <v>1</v>
      </c>
      <c r="S17" s="59">
        <f t="shared" si="15"/>
        <v>2</v>
      </c>
      <c r="T17" s="59">
        <f>VLOOKUP(Q17,Varianten_Kombi!$M$4:$N$10,2,0)</f>
        <v>3</v>
      </c>
      <c r="U17" s="59">
        <f t="shared" si="8"/>
        <v>1</v>
      </c>
      <c r="V17" s="59" t="str">
        <f t="shared" si="9"/>
        <v>1231</v>
      </c>
      <c r="W17" s="15">
        <f>VLOOKUP(V17,Varianten_Kombi!$F$4:$H$1123,3,0)</f>
        <v>0</v>
      </c>
      <c r="X17" s="43">
        <f t="shared" si="10"/>
        <v>0</v>
      </c>
      <c r="Y17" s="43">
        <f t="shared" si="11"/>
        <v>0</v>
      </c>
      <c r="Z17" s="122">
        <f t="shared" si="12"/>
        <v>0</v>
      </c>
      <c r="AA17" s="15">
        <f t="shared" si="13"/>
        <v>0</v>
      </c>
    </row>
    <row r="18" spans="1:27" ht="24" customHeight="1" x14ac:dyDescent="0.2">
      <c r="A18" s="11">
        <f>Kalender!N348</f>
        <v>46366</v>
      </c>
      <c r="B18" s="167" t="str">
        <f>Kalender!O348</f>
        <v>Do</v>
      </c>
      <c r="C18" s="3">
        <v>1</v>
      </c>
      <c r="D18" s="12" t="str">
        <f t="shared" si="0"/>
        <v>AZ</v>
      </c>
      <c r="E18" s="240"/>
      <c r="F18" s="240"/>
      <c r="G18" s="4"/>
      <c r="H18" s="4"/>
      <c r="I18" s="4"/>
      <c r="J18" s="9"/>
      <c r="K18" s="41">
        <f t="shared" si="5"/>
        <v>0</v>
      </c>
      <c r="L18" s="148">
        <f t="shared" si="14"/>
        <v>0</v>
      </c>
      <c r="M18" s="39"/>
      <c r="N18" s="39"/>
      <c r="O18" s="327"/>
      <c r="P18" s="328"/>
      <c r="Q18" s="15" t="str">
        <f t="shared" si="1"/>
        <v>Do</v>
      </c>
      <c r="R18" s="15">
        <f t="shared" si="7"/>
        <v>1</v>
      </c>
      <c r="S18" s="59">
        <f>SUM($M$15)</f>
        <v>2</v>
      </c>
      <c r="T18" s="59">
        <f>VLOOKUP(Q18,Varianten_Kombi!$M$4:$N$10,2,0)</f>
        <v>4</v>
      </c>
      <c r="U18" s="59">
        <f t="shared" si="8"/>
        <v>1</v>
      </c>
      <c r="V18" s="59" t="str">
        <f t="shared" si="9"/>
        <v>1241</v>
      </c>
      <c r="W18" s="15">
        <f>VLOOKUP(V18,Varianten_Kombi!$F$4:$H$1123,3,0)</f>
        <v>0</v>
      </c>
      <c r="X18" s="43">
        <f t="shared" si="10"/>
        <v>0</v>
      </c>
      <c r="Y18" s="43">
        <f t="shared" si="11"/>
        <v>0</v>
      </c>
      <c r="Z18" s="122">
        <f t="shared" si="12"/>
        <v>0</v>
      </c>
      <c r="AA18" s="15">
        <f t="shared" si="13"/>
        <v>0</v>
      </c>
    </row>
    <row r="19" spans="1:27" ht="24" customHeight="1" x14ac:dyDescent="0.2">
      <c r="A19" s="11">
        <f>Kalender!N349</f>
        <v>46367</v>
      </c>
      <c r="B19" s="167" t="str">
        <f>Kalender!O349</f>
        <v>Fr</v>
      </c>
      <c r="C19" s="3">
        <v>1</v>
      </c>
      <c r="D19" s="12" t="str">
        <f t="shared" si="0"/>
        <v>AZ</v>
      </c>
      <c r="E19" s="240"/>
      <c r="F19" s="240"/>
      <c r="G19" s="4"/>
      <c r="H19" s="4"/>
      <c r="I19" s="4"/>
      <c r="J19" s="9"/>
      <c r="K19" s="41">
        <f t="shared" si="5"/>
        <v>0</v>
      </c>
      <c r="L19" s="148">
        <f t="shared" si="14"/>
        <v>0</v>
      </c>
      <c r="O19" s="327"/>
      <c r="P19" s="328"/>
      <c r="Q19" s="15" t="str">
        <f t="shared" si="1"/>
        <v>Fr</v>
      </c>
      <c r="R19" s="15">
        <f t="shared" si="7"/>
        <v>1</v>
      </c>
      <c r="S19" s="59">
        <f>SUM($M$15)</f>
        <v>2</v>
      </c>
      <c r="T19" s="59">
        <f>VLOOKUP(Q19,Varianten_Kombi!$M$4:$N$10,2,0)</f>
        <v>5</v>
      </c>
      <c r="U19" s="59">
        <f t="shared" si="8"/>
        <v>1</v>
      </c>
      <c r="V19" s="59" t="str">
        <f t="shared" si="9"/>
        <v>1251</v>
      </c>
      <c r="W19" s="15">
        <f>VLOOKUP(V19,Varianten_Kombi!$F$4:$H$1123,3,0)</f>
        <v>0</v>
      </c>
      <c r="X19" s="43">
        <f t="shared" si="10"/>
        <v>0</v>
      </c>
      <c r="Y19" s="43">
        <f t="shared" si="11"/>
        <v>0</v>
      </c>
      <c r="Z19" s="122">
        <f t="shared" si="12"/>
        <v>0</v>
      </c>
      <c r="AA19" s="15">
        <f t="shared" si="13"/>
        <v>0</v>
      </c>
    </row>
    <row r="20" spans="1:27" ht="24" customHeight="1" x14ac:dyDescent="0.2">
      <c r="A20" s="11">
        <f>Kalender!N350</f>
        <v>46368</v>
      </c>
      <c r="B20" s="167" t="str">
        <f>Kalender!O350</f>
        <v>Sa</v>
      </c>
      <c r="C20" s="1">
        <v>0</v>
      </c>
      <c r="D20" s="13" t="str">
        <f t="shared" si="0"/>
        <v>arbeitsfreier Tag</v>
      </c>
      <c r="E20" s="7"/>
      <c r="F20" s="6"/>
      <c r="G20" s="6"/>
      <c r="H20" s="6"/>
      <c r="I20" s="6"/>
      <c r="J20" s="160"/>
      <c r="K20" s="42">
        <f t="shared" si="5"/>
        <v>0</v>
      </c>
      <c r="L20" s="42">
        <f t="shared" si="14"/>
        <v>0</v>
      </c>
      <c r="O20" s="327"/>
      <c r="P20" s="328"/>
      <c r="Q20" s="15" t="str">
        <f t="shared" si="1"/>
        <v>Sa</v>
      </c>
      <c r="R20" s="15">
        <f t="shared" si="7"/>
        <v>1</v>
      </c>
      <c r="S20" s="59">
        <f>SUM($M$15)</f>
        <v>2</v>
      </c>
      <c r="T20" s="59">
        <f>VLOOKUP(Q20,Varianten_Kombi!$M$4:$N$10,2,0)</f>
        <v>6</v>
      </c>
      <c r="U20" s="59">
        <f t="shared" si="8"/>
        <v>0</v>
      </c>
      <c r="V20" s="59" t="str">
        <f t="shared" si="9"/>
        <v>1260</v>
      </c>
      <c r="W20" s="15">
        <f>VLOOKUP(V20,Varianten_Kombi!$F$4:$H$1123,3,0)</f>
        <v>0</v>
      </c>
      <c r="X20" s="43">
        <f t="shared" si="10"/>
        <v>0</v>
      </c>
      <c r="Y20" s="43">
        <f t="shared" si="11"/>
        <v>0</v>
      </c>
      <c r="Z20" s="122">
        <f t="shared" si="12"/>
        <v>0</v>
      </c>
      <c r="AA20" s="15">
        <f t="shared" si="13"/>
        <v>0</v>
      </c>
    </row>
    <row r="21" spans="1:27" ht="24" customHeight="1" x14ac:dyDescent="0.2">
      <c r="A21" s="11">
        <f>Kalender!N351</f>
        <v>46369</v>
      </c>
      <c r="B21" s="167" t="str">
        <f>Kalender!O351</f>
        <v>So</v>
      </c>
      <c r="C21" s="1">
        <v>0</v>
      </c>
      <c r="D21" s="13" t="str">
        <f t="shared" si="0"/>
        <v>arbeitsfreier Tag</v>
      </c>
      <c r="E21" s="7"/>
      <c r="F21" s="6"/>
      <c r="G21" s="6"/>
      <c r="H21" s="6"/>
      <c r="I21" s="6"/>
      <c r="J21" s="160"/>
      <c r="K21" s="42">
        <f t="shared" si="5"/>
        <v>0</v>
      </c>
      <c r="L21" s="42">
        <f t="shared" si="14"/>
        <v>0</v>
      </c>
      <c r="M21" s="41">
        <f>SUM(K15:K21)</f>
        <v>0</v>
      </c>
      <c r="N21" s="154">
        <f>SUM(L15:L21)</f>
        <v>0</v>
      </c>
      <c r="O21" s="327"/>
      <c r="P21" s="328"/>
      <c r="Q21" s="15" t="str">
        <f t="shared" si="1"/>
        <v>So</v>
      </c>
      <c r="R21" s="15">
        <f t="shared" si="7"/>
        <v>1</v>
      </c>
      <c r="S21" s="59">
        <f t="shared" ref="S21" si="16">SUM($M$15)</f>
        <v>2</v>
      </c>
      <c r="T21" s="59">
        <f>VLOOKUP(Q21,Varianten_Kombi!$M$4:$N$10,2,0)</f>
        <v>7</v>
      </c>
      <c r="U21" s="59">
        <f t="shared" si="8"/>
        <v>0</v>
      </c>
      <c r="V21" s="59" t="str">
        <f t="shared" si="9"/>
        <v>1270</v>
      </c>
      <c r="W21" s="15">
        <f>VLOOKUP(V21,Varianten_Kombi!$F$4:$H$1123,3,0)</f>
        <v>0</v>
      </c>
      <c r="X21" s="43">
        <f t="shared" si="10"/>
        <v>0</v>
      </c>
      <c r="Y21" s="43">
        <f t="shared" si="11"/>
        <v>0</v>
      </c>
      <c r="Z21" s="122">
        <f t="shared" si="12"/>
        <v>0</v>
      </c>
      <c r="AA21" s="15">
        <f t="shared" si="13"/>
        <v>0</v>
      </c>
    </row>
    <row r="22" spans="1:27" ht="24" customHeight="1" x14ac:dyDescent="0.2">
      <c r="A22" s="11">
        <f>Kalender!N352</f>
        <v>46370</v>
      </c>
      <c r="B22" s="167" t="str">
        <f>Kalender!O352</f>
        <v>Mo</v>
      </c>
      <c r="C22" s="3">
        <v>1</v>
      </c>
      <c r="D22" s="12" t="str">
        <f t="shared" si="0"/>
        <v>AZ</v>
      </c>
      <c r="E22" s="240"/>
      <c r="F22" s="240"/>
      <c r="G22" s="4"/>
      <c r="H22" s="4"/>
      <c r="I22" s="4"/>
      <c r="J22" s="9"/>
      <c r="K22" s="41">
        <f t="shared" si="5"/>
        <v>0</v>
      </c>
      <c r="L22" s="148">
        <f t="shared" si="14"/>
        <v>0</v>
      </c>
      <c r="M22" s="45">
        <v>3</v>
      </c>
      <c r="N22" s="237"/>
      <c r="O22" s="327"/>
      <c r="P22" s="328"/>
      <c r="Q22" s="15" t="str">
        <f t="shared" si="1"/>
        <v>Mo</v>
      </c>
      <c r="R22" s="15">
        <f t="shared" si="7"/>
        <v>1</v>
      </c>
      <c r="S22" s="59">
        <f>SUM($M$22)</f>
        <v>3</v>
      </c>
      <c r="T22" s="59">
        <f>VLOOKUP(Q22,Varianten_Kombi!$M$4:$N$10,2,0)</f>
        <v>1</v>
      </c>
      <c r="U22" s="59">
        <f t="shared" si="8"/>
        <v>1</v>
      </c>
      <c r="V22" s="59" t="str">
        <f t="shared" si="9"/>
        <v>1311</v>
      </c>
      <c r="W22" s="15">
        <f>VLOOKUP(V22,Varianten_Kombi!$F$4:$H$1123,3,0)</f>
        <v>0</v>
      </c>
      <c r="X22" s="43">
        <f t="shared" si="10"/>
        <v>0</v>
      </c>
      <c r="Y22" s="43">
        <f t="shared" si="11"/>
        <v>0</v>
      </c>
      <c r="Z22" s="122">
        <f t="shared" si="12"/>
        <v>0</v>
      </c>
      <c r="AA22" s="15">
        <f t="shared" si="13"/>
        <v>0</v>
      </c>
    </row>
    <row r="23" spans="1:27" ht="24" customHeight="1" x14ac:dyDescent="0.2">
      <c r="A23" s="11">
        <f>Kalender!N353</f>
        <v>46371</v>
      </c>
      <c r="B23" s="167" t="str">
        <f>Kalender!O353</f>
        <v>Di</v>
      </c>
      <c r="C23" s="3">
        <v>1</v>
      </c>
      <c r="D23" s="12" t="str">
        <f t="shared" si="0"/>
        <v>AZ</v>
      </c>
      <c r="E23" s="240"/>
      <c r="F23" s="240"/>
      <c r="G23" s="4"/>
      <c r="H23" s="4"/>
      <c r="I23" s="4"/>
      <c r="J23" s="9"/>
      <c r="K23" s="41">
        <f t="shared" si="5"/>
        <v>0</v>
      </c>
      <c r="L23" s="148">
        <f t="shared" si="14"/>
        <v>0</v>
      </c>
      <c r="M23" s="45"/>
      <c r="N23" s="237"/>
      <c r="O23" s="327"/>
      <c r="P23" s="328"/>
      <c r="Q23" s="15" t="str">
        <f t="shared" si="1"/>
        <v>Di</v>
      </c>
      <c r="R23" s="15">
        <f t="shared" si="7"/>
        <v>1</v>
      </c>
      <c r="S23" s="59">
        <f t="shared" ref="S23:S24" si="17">SUM($M$22)</f>
        <v>3</v>
      </c>
      <c r="T23" s="59">
        <f>VLOOKUP(Q23,Varianten_Kombi!$M$4:$N$10,2,0)</f>
        <v>2</v>
      </c>
      <c r="U23" s="59">
        <f t="shared" si="8"/>
        <v>1</v>
      </c>
      <c r="V23" s="59" t="str">
        <f t="shared" si="9"/>
        <v>1321</v>
      </c>
      <c r="W23" s="15">
        <f>VLOOKUP(V23,Varianten_Kombi!$F$4:$H$1123,3,0)</f>
        <v>0</v>
      </c>
      <c r="X23" s="43">
        <f t="shared" si="10"/>
        <v>0</v>
      </c>
      <c r="Y23" s="43">
        <f t="shared" si="11"/>
        <v>0</v>
      </c>
      <c r="Z23" s="122">
        <f t="shared" si="12"/>
        <v>0</v>
      </c>
      <c r="AA23" s="15">
        <f t="shared" si="13"/>
        <v>0</v>
      </c>
    </row>
    <row r="24" spans="1:27" ht="24" customHeight="1" x14ac:dyDescent="0.2">
      <c r="A24" s="11">
        <f>Kalender!N354</f>
        <v>46372</v>
      </c>
      <c r="B24" s="167" t="str">
        <f>Kalender!O354</f>
        <v>Mi</v>
      </c>
      <c r="C24" s="3">
        <v>1</v>
      </c>
      <c r="D24" s="12" t="str">
        <f t="shared" si="0"/>
        <v>AZ</v>
      </c>
      <c r="E24" s="240"/>
      <c r="F24" s="240"/>
      <c r="G24" s="4"/>
      <c r="H24" s="4"/>
      <c r="I24" s="4"/>
      <c r="J24" s="9"/>
      <c r="K24" s="41">
        <f t="shared" si="5"/>
        <v>0</v>
      </c>
      <c r="L24" s="148">
        <f t="shared" si="14"/>
        <v>0</v>
      </c>
      <c r="O24" s="327"/>
      <c r="P24" s="328"/>
      <c r="Q24" s="15" t="str">
        <f t="shared" si="1"/>
        <v>Mi</v>
      </c>
      <c r="R24" s="15">
        <f t="shared" si="7"/>
        <v>1</v>
      </c>
      <c r="S24" s="59">
        <f t="shared" si="17"/>
        <v>3</v>
      </c>
      <c r="T24" s="59">
        <f>VLOOKUP(Q24,Varianten_Kombi!$M$4:$N$10,2,0)</f>
        <v>3</v>
      </c>
      <c r="U24" s="59">
        <f t="shared" si="8"/>
        <v>1</v>
      </c>
      <c r="V24" s="59" t="str">
        <f t="shared" si="9"/>
        <v>1331</v>
      </c>
      <c r="W24" s="15">
        <f>VLOOKUP(V24,Varianten_Kombi!$F$4:$H$1123,3,0)</f>
        <v>0</v>
      </c>
      <c r="X24" s="43">
        <f t="shared" si="10"/>
        <v>0</v>
      </c>
      <c r="Y24" s="43">
        <f t="shared" si="11"/>
        <v>0</v>
      </c>
      <c r="Z24" s="122">
        <f t="shared" si="12"/>
        <v>0</v>
      </c>
      <c r="AA24" s="15">
        <f t="shared" si="13"/>
        <v>0</v>
      </c>
    </row>
    <row r="25" spans="1:27" ht="24" customHeight="1" x14ac:dyDescent="0.2">
      <c r="A25" s="11">
        <f>Kalender!N355</f>
        <v>46373</v>
      </c>
      <c r="B25" s="167" t="str">
        <f>Kalender!O355</f>
        <v>Do</v>
      </c>
      <c r="C25" s="3">
        <v>1</v>
      </c>
      <c r="D25" s="12" t="str">
        <f t="shared" si="0"/>
        <v>AZ</v>
      </c>
      <c r="E25" s="240"/>
      <c r="F25" s="240"/>
      <c r="G25" s="4"/>
      <c r="H25" s="4"/>
      <c r="I25" s="4"/>
      <c r="J25" s="9"/>
      <c r="K25" s="41">
        <f t="shared" si="5"/>
        <v>0</v>
      </c>
      <c r="L25" s="148">
        <f t="shared" si="14"/>
        <v>0</v>
      </c>
      <c r="O25" s="327"/>
      <c r="P25" s="328"/>
      <c r="Q25" s="15" t="str">
        <f t="shared" si="1"/>
        <v>Do</v>
      </c>
      <c r="R25" s="15">
        <f t="shared" si="7"/>
        <v>1</v>
      </c>
      <c r="S25" s="59">
        <f>SUM($M$22)</f>
        <v>3</v>
      </c>
      <c r="T25" s="59">
        <f>VLOOKUP(Q25,Varianten_Kombi!$M$4:$N$10,2,0)</f>
        <v>4</v>
      </c>
      <c r="U25" s="59">
        <f t="shared" si="8"/>
        <v>1</v>
      </c>
      <c r="V25" s="59" t="str">
        <f t="shared" si="9"/>
        <v>1341</v>
      </c>
      <c r="W25" s="15">
        <f>VLOOKUP(V25,Varianten_Kombi!$F$4:$H$1123,3,0)</f>
        <v>0</v>
      </c>
      <c r="X25" s="43">
        <f t="shared" si="10"/>
        <v>0</v>
      </c>
      <c r="Y25" s="43">
        <f t="shared" si="11"/>
        <v>0</v>
      </c>
      <c r="Z25" s="122">
        <f t="shared" si="12"/>
        <v>0</v>
      </c>
      <c r="AA25" s="15">
        <f t="shared" si="13"/>
        <v>0</v>
      </c>
    </row>
    <row r="26" spans="1:27" ht="24" customHeight="1" x14ac:dyDescent="0.2">
      <c r="A26" s="11">
        <f>Kalender!N356</f>
        <v>46374</v>
      </c>
      <c r="B26" s="167" t="str">
        <f>Kalender!O356</f>
        <v>Fr</v>
      </c>
      <c r="C26" s="3">
        <v>1</v>
      </c>
      <c r="D26" s="12" t="str">
        <f t="shared" si="0"/>
        <v>AZ</v>
      </c>
      <c r="E26" s="240"/>
      <c r="F26" s="240"/>
      <c r="G26" s="4"/>
      <c r="H26" s="4"/>
      <c r="I26" s="4"/>
      <c r="J26" s="9"/>
      <c r="K26" s="41">
        <f t="shared" si="5"/>
        <v>0</v>
      </c>
      <c r="L26" s="148">
        <f t="shared" si="14"/>
        <v>0</v>
      </c>
      <c r="O26" s="327"/>
      <c r="P26" s="328"/>
      <c r="Q26" s="15" t="str">
        <f t="shared" si="1"/>
        <v>Fr</v>
      </c>
      <c r="R26" s="15">
        <f t="shared" si="7"/>
        <v>1</v>
      </c>
      <c r="S26" s="59">
        <f>SUM($M$22)</f>
        <v>3</v>
      </c>
      <c r="T26" s="59">
        <f>VLOOKUP(Q26,Varianten_Kombi!$M$4:$N$10,2,0)</f>
        <v>5</v>
      </c>
      <c r="U26" s="59">
        <f t="shared" si="8"/>
        <v>1</v>
      </c>
      <c r="V26" s="59" t="str">
        <f t="shared" si="9"/>
        <v>1351</v>
      </c>
      <c r="W26" s="15">
        <f>VLOOKUP(V26,Varianten_Kombi!$F$4:$H$1123,3,0)</f>
        <v>0</v>
      </c>
      <c r="X26" s="43">
        <f t="shared" si="10"/>
        <v>0</v>
      </c>
      <c r="Y26" s="43">
        <f t="shared" si="11"/>
        <v>0</v>
      </c>
      <c r="Z26" s="122">
        <f t="shared" si="12"/>
        <v>0</v>
      </c>
      <c r="AA26" s="15">
        <f t="shared" si="13"/>
        <v>0</v>
      </c>
    </row>
    <row r="27" spans="1:27" ht="24" customHeight="1" x14ac:dyDescent="0.2">
      <c r="A27" s="11">
        <f>Kalender!N357</f>
        <v>46375</v>
      </c>
      <c r="B27" s="167" t="str">
        <f>Kalender!O357</f>
        <v>Sa</v>
      </c>
      <c r="C27" s="1">
        <v>0</v>
      </c>
      <c r="D27" s="239" t="str">
        <f t="shared" si="0"/>
        <v>arbeitsfreier Tag</v>
      </c>
      <c r="E27" s="7"/>
      <c r="F27" s="6"/>
      <c r="G27" s="6"/>
      <c r="H27" s="6"/>
      <c r="I27" s="6"/>
      <c r="J27" s="160"/>
      <c r="K27" s="42">
        <f t="shared" si="5"/>
        <v>0</v>
      </c>
      <c r="L27" s="42">
        <f t="shared" si="14"/>
        <v>0</v>
      </c>
      <c r="M27" s="206"/>
      <c r="N27" s="210"/>
      <c r="O27" s="327"/>
      <c r="P27" s="328"/>
      <c r="Q27" s="15" t="str">
        <f t="shared" si="1"/>
        <v>Sa</v>
      </c>
      <c r="R27" s="15">
        <f t="shared" si="7"/>
        <v>1</v>
      </c>
      <c r="S27" s="59">
        <f>SUM($M$22)</f>
        <v>3</v>
      </c>
      <c r="T27" s="59">
        <f>VLOOKUP(Q27,Varianten_Kombi!$M$4:$N$10,2,0)</f>
        <v>6</v>
      </c>
      <c r="U27" s="59">
        <f t="shared" si="8"/>
        <v>0</v>
      </c>
      <c r="V27" s="59" t="str">
        <f t="shared" si="9"/>
        <v>1360</v>
      </c>
      <c r="W27" s="15">
        <f>VLOOKUP(V27,Varianten_Kombi!$F$4:$H$1123,3,0)</f>
        <v>0</v>
      </c>
      <c r="X27" s="43">
        <f t="shared" si="10"/>
        <v>0</v>
      </c>
      <c r="Y27" s="43">
        <f t="shared" si="11"/>
        <v>0</v>
      </c>
      <c r="Z27" s="122">
        <f t="shared" si="12"/>
        <v>0</v>
      </c>
      <c r="AA27" s="15">
        <f t="shared" si="13"/>
        <v>0</v>
      </c>
    </row>
    <row r="28" spans="1:27" ht="24" customHeight="1" x14ac:dyDescent="0.2">
      <c r="A28" s="11">
        <f>Kalender!N358</f>
        <v>46376</v>
      </c>
      <c r="B28" s="167" t="str">
        <f>Kalender!O358</f>
        <v>So</v>
      </c>
      <c r="C28" s="1">
        <v>0</v>
      </c>
      <c r="D28" s="239" t="str">
        <f t="shared" si="0"/>
        <v>arbeitsfreier Tag</v>
      </c>
      <c r="E28" s="7"/>
      <c r="F28" s="6"/>
      <c r="G28" s="6"/>
      <c r="H28" s="6"/>
      <c r="I28" s="6"/>
      <c r="J28" s="160"/>
      <c r="K28" s="42">
        <f t="shared" si="5"/>
        <v>0</v>
      </c>
      <c r="L28" s="42">
        <f t="shared" si="14"/>
        <v>0</v>
      </c>
      <c r="M28" s="41">
        <f>SUM(K22:K28)</f>
        <v>0</v>
      </c>
      <c r="N28" s="154">
        <f>SUM(L22:L28)</f>
        <v>0</v>
      </c>
      <c r="O28" s="327"/>
      <c r="P28" s="328"/>
      <c r="Q28" s="15" t="str">
        <f t="shared" si="1"/>
        <v>So</v>
      </c>
      <c r="R28" s="15">
        <f t="shared" si="7"/>
        <v>1</v>
      </c>
      <c r="S28" s="59">
        <f t="shared" ref="S28" si="18">SUM($M$22)</f>
        <v>3</v>
      </c>
      <c r="T28" s="59">
        <f>VLOOKUP(Q28,Varianten_Kombi!$M$4:$N$10,2,0)</f>
        <v>7</v>
      </c>
      <c r="U28" s="59">
        <f t="shared" si="8"/>
        <v>0</v>
      </c>
      <c r="V28" s="59" t="str">
        <f t="shared" si="9"/>
        <v>1370</v>
      </c>
      <c r="W28" s="15">
        <f>VLOOKUP(V28,Varianten_Kombi!$F$4:$H$1123,3,0)</f>
        <v>0</v>
      </c>
      <c r="X28" s="43">
        <f t="shared" si="10"/>
        <v>0</v>
      </c>
      <c r="Y28" s="43">
        <f t="shared" si="11"/>
        <v>0</v>
      </c>
      <c r="Z28" s="122">
        <f t="shared" si="12"/>
        <v>0</v>
      </c>
      <c r="AA28" s="15">
        <f t="shared" si="13"/>
        <v>0</v>
      </c>
    </row>
    <row r="29" spans="1:27" ht="24" customHeight="1" x14ac:dyDescent="0.2">
      <c r="A29" s="11">
        <f>Kalender!N359</f>
        <v>46377</v>
      </c>
      <c r="B29" s="167" t="str">
        <f>Kalender!O359</f>
        <v>Mo</v>
      </c>
      <c r="C29" s="3">
        <v>1</v>
      </c>
      <c r="D29" s="12" t="str">
        <f t="shared" si="0"/>
        <v>AZ</v>
      </c>
      <c r="E29" s="240"/>
      <c r="F29" s="240"/>
      <c r="G29" s="4"/>
      <c r="H29" s="4"/>
      <c r="I29" s="4"/>
      <c r="J29" s="9"/>
      <c r="K29" s="41">
        <f t="shared" si="5"/>
        <v>0</v>
      </c>
      <c r="L29" s="148">
        <f t="shared" si="14"/>
        <v>0</v>
      </c>
      <c r="M29" s="45">
        <v>4</v>
      </c>
      <c r="N29" s="237"/>
      <c r="O29" s="327"/>
      <c r="P29" s="328"/>
      <c r="Q29" s="15" t="str">
        <f t="shared" si="1"/>
        <v>Mo</v>
      </c>
      <c r="R29" s="15">
        <f t="shared" si="7"/>
        <v>1</v>
      </c>
      <c r="S29" s="59">
        <f>SUM($M$29)</f>
        <v>4</v>
      </c>
      <c r="T29" s="59">
        <f>VLOOKUP(Q29,Varianten_Kombi!$M$4:$N$10,2,0)</f>
        <v>1</v>
      </c>
      <c r="U29" s="59">
        <f t="shared" si="8"/>
        <v>1</v>
      </c>
      <c r="V29" s="59" t="str">
        <f t="shared" si="9"/>
        <v>1411</v>
      </c>
      <c r="W29" s="15">
        <f>VLOOKUP(V29,Varianten_Kombi!$F$4:$H$1123,3,0)</f>
        <v>0</v>
      </c>
      <c r="X29" s="43">
        <f t="shared" si="10"/>
        <v>0</v>
      </c>
      <c r="Y29" s="43">
        <f t="shared" si="11"/>
        <v>0</v>
      </c>
      <c r="Z29" s="122">
        <f t="shared" si="12"/>
        <v>0</v>
      </c>
      <c r="AA29" s="15">
        <f t="shared" si="13"/>
        <v>0</v>
      </c>
    </row>
    <row r="30" spans="1:27" ht="24" customHeight="1" x14ac:dyDescent="0.2">
      <c r="A30" s="11">
        <f>Kalender!N360</f>
        <v>46378</v>
      </c>
      <c r="B30" s="167" t="str">
        <f>Kalender!O360</f>
        <v>Di</v>
      </c>
      <c r="C30" s="3">
        <v>1</v>
      </c>
      <c r="D30" s="12" t="str">
        <f t="shared" si="0"/>
        <v>AZ</v>
      </c>
      <c r="E30" s="240"/>
      <c r="F30" s="240"/>
      <c r="G30" s="4"/>
      <c r="H30" s="4"/>
      <c r="I30" s="4"/>
      <c r="J30" s="9"/>
      <c r="K30" s="41">
        <f t="shared" si="5"/>
        <v>0</v>
      </c>
      <c r="L30" s="148">
        <f t="shared" si="14"/>
        <v>0</v>
      </c>
      <c r="M30" s="45"/>
      <c r="N30" s="237"/>
      <c r="O30" s="327"/>
      <c r="P30" s="328"/>
      <c r="Q30" s="15" t="str">
        <f t="shared" si="1"/>
        <v>Di</v>
      </c>
      <c r="R30" s="15">
        <f t="shared" si="7"/>
        <v>1</v>
      </c>
      <c r="S30" s="59">
        <f t="shared" ref="S30:S31" si="19">SUM($M$29)</f>
        <v>4</v>
      </c>
      <c r="T30" s="59">
        <f>VLOOKUP(Q30,Varianten_Kombi!$M$4:$N$10,2,0)</f>
        <v>2</v>
      </c>
      <c r="U30" s="59">
        <f t="shared" si="8"/>
        <v>1</v>
      </c>
      <c r="V30" s="59" t="str">
        <f t="shared" si="9"/>
        <v>1421</v>
      </c>
      <c r="W30" s="15">
        <f>VLOOKUP(V30,Varianten_Kombi!$F$4:$H$1123,3,0)</f>
        <v>0</v>
      </c>
      <c r="X30" s="43">
        <f t="shared" si="10"/>
        <v>0</v>
      </c>
      <c r="Y30" s="43">
        <f t="shared" si="11"/>
        <v>0</v>
      </c>
      <c r="Z30" s="122">
        <f t="shared" si="12"/>
        <v>0</v>
      </c>
      <c r="AA30" s="15">
        <f t="shared" si="13"/>
        <v>0</v>
      </c>
    </row>
    <row r="31" spans="1:27" ht="24" customHeight="1" x14ac:dyDescent="0.2">
      <c r="A31" s="11">
        <f>Kalender!N361</f>
        <v>46379</v>
      </c>
      <c r="B31" s="167" t="str">
        <f>Kalender!O361</f>
        <v>Mi</v>
      </c>
      <c r="C31" s="3">
        <v>1</v>
      </c>
      <c r="D31" s="12" t="str">
        <f t="shared" si="0"/>
        <v>AZ</v>
      </c>
      <c r="E31" s="240"/>
      <c r="F31" s="240"/>
      <c r="G31" s="4"/>
      <c r="H31" s="4"/>
      <c r="I31" s="4"/>
      <c r="J31" s="9"/>
      <c r="K31" s="41">
        <f t="shared" si="5"/>
        <v>0</v>
      </c>
      <c r="L31" s="148">
        <f t="shared" si="14"/>
        <v>0</v>
      </c>
      <c r="M31" s="206"/>
      <c r="N31" s="237"/>
      <c r="O31" s="327"/>
      <c r="P31" s="328"/>
      <c r="Q31" s="15" t="str">
        <f t="shared" si="1"/>
        <v>Mi</v>
      </c>
      <c r="R31" s="15">
        <f t="shared" si="7"/>
        <v>1</v>
      </c>
      <c r="S31" s="59">
        <f t="shared" si="19"/>
        <v>4</v>
      </c>
      <c r="T31" s="59">
        <f>VLOOKUP(Q31,Varianten_Kombi!$M$4:$N$10,2,0)</f>
        <v>3</v>
      </c>
      <c r="U31" s="59">
        <f t="shared" si="8"/>
        <v>1</v>
      </c>
      <c r="V31" s="59" t="str">
        <f t="shared" si="9"/>
        <v>1431</v>
      </c>
      <c r="W31" s="15">
        <f>VLOOKUP(V31,Varianten_Kombi!$F$4:$H$1123,3,0)</f>
        <v>0</v>
      </c>
      <c r="X31" s="43">
        <f t="shared" si="10"/>
        <v>0</v>
      </c>
      <c r="Y31" s="43">
        <f t="shared" si="11"/>
        <v>0</v>
      </c>
      <c r="Z31" s="122">
        <f t="shared" si="12"/>
        <v>0</v>
      </c>
      <c r="AA31" s="15">
        <f t="shared" si="13"/>
        <v>0</v>
      </c>
    </row>
    <row r="32" spans="1:27" ht="24" customHeight="1" x14ac:dyDescent="0.2">
      <c r="A32" s="11">
        <f>Kalender!N362</f>
        <v>46380</v>
      </c>
      <c r="B32" s="167" t="str">
        <f>Kalender!O362</f>
        <v>Do</v>
      </c>
      <c r="C32" s="173">
        <v>2</v>
      </c>
      <c r="D32" s="174" t="str">
        <f t="shared" si="0"/>
        <v>gesetzl. Feiertag</v>
      </c>
      <c r="E32" s="258"/>
      <c r="F32" s="258"/>
      <c r="G32" s="176"/>
      <c r="H32" s="176"/>
      <c r="I32" s="176"/>
      <c r="J32" s="177"/>
      <c r="K32" s="282">
        <f t="shared" si="5"/>
        <v>0</v>
      </c>
      <c r="L32" s="303">
        <f t="shared" si="14"/>
        <v>0</v>
      </c>
      <c r="M32" s="171"/>
      <c r="N32" s="206"/>
      <c r="O32" s="327"/>
      <c r="P32" s="328"/>
      <c r="Q32" s="15" t="str">
        <f t="shared" si="1"/>
        <v>Do</v>
      </c>
      <c r="R32" s="15">
        <f t="shared" si="7"/>
        <v>1</v>
      </c>
      <c r="S32" s="59">
        <f>SUM($M$29)</f>
        <v>4</v>
      </c>
      <c r="T32" s="59">
        <f>VLOOKUP(Q32,Varianten_Kombi!$M$4:$N$10,2,0)</f>
        <v>4</v>
      </c>
      <c r="U32" s="59">
        <f t="shared" si="8"/>
        <v>2</v>
      </c>
      <c r="V32" s="59" t="str">
        <f t="shared" si="9"/>
        <v>1442</v>
      </c>
      <c r="W32" s="15">
        <f>VLOOKUP(V32,Varianten_Kombi!$F$4:$H$1123,3,0)</f>
        <v>0</v>
      </c>
      <c r="X32" s="43">
        <f t="shared" si="10"/>
        <v>0</v>
      </c>
      <c r="Y32" s="43">
        <f t="shared" si="11"/>
        <v>0</v>
      </c>
      <c r="Z32" s="122">
        <f t="shared" si="12"/>
        <v>0</v>
      </c>
      <c r="AA32" s="15">
        <f t="shared" si="13"/>
        <v>0</v>
      </c>
    </row>
    <row r="33" spans="1:27" ht="24" customHeight="1" x14ac:dyDescent="0.2">
      <c r="A33" s="11">
        <f>Kalender!N363</f>
        <v>46381</v>
      </c>
      <c r="B33" s="167" t="str">
        <f>Kalender!O363</f>
        <v>Fr</v>
      </c>
      <c r="C33" s="173">
        <v>2</v>
      </c>
      <c r="D33" s="258" t="str">
        <f t="shared" si="0"/>
        <v>gesetzl. Feiertag</v>
      </c>
      <c r="E33" s="175"/>
      <c r="F33" s="176"/>
      <c r="G33" s="176"/>
      <c r="H33" s="176"/>
      <c r="I33" s="176"/>
      <c r="J33" s="177"/>
      <c r="K33" s="302">
        <f t="shared" si="5"/>
        <v>0</v>
      </c>
      <c r="L33" s="302">
        <f t="shared" si="14"/>
        <v>0</v>
      </c>
      <c r="M33" s="206"/>
      <c r="N33" s="210"/>
      <c r="O33" s="327"/>
      <c r="P33" s="328"/>
      <c r="Q33" s="15" t="str">
        <f t="shared" si="1"/>
        <v>Fr</v>
      </c>
      <c r="R33" s="15">
        <f t="shared" si="7"/>
        <v>1</v>
      </c>
      <c r="S33" s="59">
        <f>SUM($M$29)</f>
        <v>4</v>
      </c>
      <c r="T33" s="59">
        <f>VLOOKUP(Q33,Varianten_Kombi!$M$4:$N$10,2,0)</f>
        <v>5</v>
      </c>
      <c r="U33" s="59">
        <f t="shared" si="8"/>
        <v>2</v>
      </c>
      <c r="V33" s="59" t="str">
        <f t="shared" si="9"/>
        <v>1452</v>
      </c>
      <c r="W33" s="15">
        <f>VLOOKUP(V33,Varianten_Kombi!$F$4:$H$1123,3,0)</f>
        <v>0</v>
      </c>
      <c r="X33" s="43">
        <f t="shared" si="10"/>
        <v>0</v>
      </c>
      <c r="Y33" s="43">
        <f t="shared" si="11"/>
        <v>0</v>
      </c>
      <c r="Z33" s="122">
        <f t="shared" si="12"/>
        <v>0</v>
      </c>
      <c r="AA33" s="15">
        <f t="shared" si="13"/>
        <v>0</v>
      </c>
    </row>
    <row r="34" spans="1:27" ht="24" customHeight="1" x14ac:dyDescent="0.2">
      <c r="A34" s="11">
        <f>Kalender!N364</f>
        <v>46382</v>
      </c>
      <c r="B34" s="167" t="str">
        <f>Kalender!O364</f>
        <v>Sa</v>
      </c>
      <c r="C34" s="173">
        <v>2</v>
      </c>
      <c r="D34" s="258" t="str">
        <f t="shared" si="0"/>
        <v>gesetzl. Feiertag</v>
      </c>
      <c r="E34" s="175"/>
      <c r="F34" s="176"/>
      <c r="G34" s="176"/>
      <c r="H34" s="176"/>
      <c r="I34" s="176"/>
      <c r="J34" s="177"/>
      <c r="K34" s="302">
        <f t="shared" si="5"/>
        <v>0</v>
      </c>
      <c r="L34" s="302">
        <f t="shared" si="14"/>
        <v>0</v>
      </c>
      <c r="M34" s="206"/>
      <c r="N34" s="210"/>
      <c r="O34" s="327"/>
      <c r="P34" s="328"/>
      <c r="Q34" s="15" t="str">
        <f t="shared" si="1"/>
        <v>Sa</v>
      </c>
      <c r="R34" s="15">
        <f t="shared" si="7"/>
        <v>1</v>
      </c>
      <c r="S34" s="59">
        <f>SUM($M$29)</f>
        <v>4</v>
      </c>
      <c r="T34" s="59">
        <f>VLOOKUP(Q34,Varianten_Kombi!$M$4:$N$10,2,0)</f>
        <v>6</v>
      </c>
      <c r="U34" s="59">
        <f t="shared" si="8"/>
        <v>2</v>
      </c>
      <c r="V34" s="59" t="str">
        <f t="shared" si="9"/>
        <v>1462</v>
      </c>
      <c r="W34" s="15">
        <f>VLOOKUP(V34,Varianten_Kombi!$F$4:$H$1123,3,0)</f>
        <v>0</v>
      </c>
      <c r="X34" s="43">
        <f t="shared" si="10"/>
        <v>0</v>
      </c>
      <c r="Y34" s="43">
        <f t="shared" si="11"/>
        <v>0</v>
      </c>
      <c r="Z34" s="122">
        <f t="shared" si="12"/>
        <v>0</v>
      </c>
      <c r="AA34" s="15">
        <f t="shared" si="13"/>
        <v>0</v>
      </c>
    </row>
    <row r="35" spans="1:27" ht="24" customHeight="1" x14ac:dyDescent="0.2">
      <c r="A35" s="11">
        <f>Kalender!N365</f>
        <v>46383</v>
      </c>
      <c r="B35" s="167" t="str">
        <f>Kalender!O365</f>
        <v>So</v>
      </c>
      <c r="C35" s="1">
        <v>0</v>
      </c>
      <c r="D35" s="239" t="str">
        <f t="shared" si="0"/>
        <v>arbeitsfreier Tag</v>
      </c>
      <c r="E35" s="7"/>
      <c r="F35" s="6"/>
      <c r="G35" s="6"/>
      <c r="H35" s="6"/>
      <c r="I35" s="6"/>
      <c r="J35" s="160"/>
      <c r="K35" s="42">
        <f t="shared" si="5"/>
        <v>0</v>
      </c>
      <c r="L35" s="42">
        <f t="shared" si="14"/>
        <v>0</v>
      </c>
      <c r="M35" s="41">
        <f>SUM(K29:K35)</f>
        <v>0</v>
      </c>
      <c r="N35" s="172">
        <f>SUM(L29:L35)</f>
        <v>0</v>
      </c>
      <c r="O35" s="327"/>
      <c r="P35" s="328"/>
      <c r="Q35" s="15" t="str">
        <f t="shared" si="1"/>
        <v>So</v>
      </c>
      <c r="R35" s="15">
        <f t="shared" si="7"/>
        <v>1</v>
      </c>
      <c r="S35" s="59">
        <f t="shared" ref="S35" si="20">SUM($M$29)</f>
        <v>4</v>
      </c>
      <c r="T35" s="59">
        <f>VLOOKUP(Q35,Varianten_Kombi!$M$4:$N$10,2,0)</f>
        <v>7</v>
      </c>
      <c r="U35" s="59">
        <f t="shared" si="8"/>
        <v>0</v>
      </c>
      <c r="V35" s="59" t="str">
        <f t="shared" si="9"/>
        <v>1470</v>
      </c>
      <c r="W35" s="15">
        <f>VLOOKUP(V35,Varianten_Kombi!$F$4:$H$1123,3,0)</f>
        <v>0</v>
      </c>
      <c r="X35" s="43">
        <f t="shared" si="10"/>
        <v>0</v>
      </c>
      <c r="Y35" s="43">
        <f t="shared" si="11"/>
        <v>0</v>
      </c>
      <c r="Z35" s="122">
        <f t="shared" si="12"/>
        <v>0</v>
      </c>
      <c r="AA35" s="15">
        <f t="shared" si="13"/>
        <v>0</v>
      </c>
    </row>
    <row r="36" spans="1:27" ht="24" customHeight="1" x14ac:dyDescent="0.2">
      <c r="A36" s="11">
        <f>Kalender!N366</f>
        <v>46384</v>
      </c>
      <c r="B36" s="167" t="str">
        <f>Kalender!O366</f>
        <v>Mo</v>
      </c>
      <c r="C36" s="3">
        <v>1</v>
      </c>
      <c r="D36" s="240" t="str">
        <f t="shared" si="0"/>
        <v>AZ</v>
      </c>
      <c r="E36" s="240"/>
      <c r="F36" s="240"/>
      <c r="G36" s="4"/>
      <c r="H36" s="4"/>
      <c r="I36" s="4"/>
      <c r="J36" s="9"/>
      <c r="K36" s="41">
        <f t="shared" si="5"/>
        <v>0</v>
      </c>
      <c r="L36" s="148">
        <f t="shared" si="14"/>
        <v>0</v>
      </c>
      <c r="M36" s="237">
        <v>5</v>
      </c>
      <c r="N36" s="237"/>
      <c r="O36" s="327"/>
      <c r="P36" s="328"/>
      <c r="Q36" s="15" t="str">
        <f t="shared" si="1"/>
        <v>Mo</v>
      </c>
      <c r="R36" s="15">
        <f t="shared" si="7"/>
        <v>1</v>
      </c>
      <c r="S36" s="59">
        <f>SUM($M$36)</f>
        <v>5</v>
      </c>
      <c r="T36" s="59">
        <f>VLOOKUP(Q36,Varianten_Kombi!$M$4:$N$10,2,0)</f>
        <v>1</v>
      </c>
      <c r="U36" s="59">
        <f t="shared" si="8"/>
        <v>1</v>
      </c>
      <c r="V36" s="59" t="str">
        <f t="shared" si="9"/>
        <v>1511</v>
      </c>
      <c r="W36" s="15">
        <f>VLOOKUP(V36,Varianten_Kombi!$F$4:$H$1123,3,0)</f>
        <v>0</v>
      </c>
      <c r="X36" s="43">
        <f t="shared" si="10"/>
        <v>0</v>
      </c>
      <c r="Y36" s="43">
        <f t="shared" si="11"/>
        <v>0</v>
      </c>
      <c r="Z36" s="122">
        <f t="shared" si="12"/>
        <v>0</v>
      </c>
      <c r="AA36" s="15">
        <f t="shared" si="13"/>
        <v>0</v>
      </c>
    </row>
    <row r="37" spans="1:27" ht="31.5" customHeight="1" x14ac:dyDescent="0.2">
      <c r="A37" s="11">
        <f>Kalender!N367</f>
        <v>46385</v>
      </c>
      <c r="B37" s="167" t="str">
        <f>Kalender!O367</f>
        <v>Di</v>
      </c>
      <c r="C37" s="3">
        <v>1</v>
      </c>
      <c r="D37" s="240" t="str">
        <f t="shared" ref="D37" si="21">IF(C37=0,"arbeitsfreier Tag",IF(C37=1,"AZ",IF(C37=2,"gesetzl. Feiertag",IF(C37=3,"Tarifurlaub",IF(C37=4,"Sonderurlaub",IF(C37=5,"krank (Arbeitsunfähigkeit)",IF(C37=6,"Aus-/Weiterbildung/Dienstreise","Zeitausgleich")))))))</f>
        <v>AZ</v>
      </c>
      <c r="E37" s="240"/>
      <c r="F37" s="240"/>
      <c r="G37" s="4"/>
      <c r="H37" s="4"/>
      <c r="I37" s="4"/>
      <c r="J37" s="9"/>
      <c r="K37" s="41">
        <f t="shared" si="5"/>
        <v>0</v>
      </c>
      <c r="L37" s="148">
        <f t="shared" si="14"/>
        <v>0</v>
      </c>
      <c r="O37" s="327"/>
      <c r="P37" s="328"/>
      <c r="Q37" s="15" t="str">
        <f t="shared" si="1"/>
        <v>Di</v>
      </c>
      <c r="R37" s="15">
        <f t="shared" si="7"/>
        <v>1</v>
      </c>
      <c r="S37" s="59">
        <f>SUM($M$36)</f>
        <v>5</v>
      </c>
      <c r="T37" s="59">
        <f>VLOOKUP(Q37,Varianten_Kombi!$M$4:$N$10,2,0)</f>
        <v>2</v>
      </c>
      <c r="U37" s="59">
        <f t="shared" si="8"/>
        <v>1</v>
      </c>
      <c r="V37" s="59" t="str">
        <f t="shared" si="9"/>
        <v>1521</v>
      </c>
      <c r="W37" s="15">
        <f>VLOOKUP(V37,Varianten_Kombi!$F$4:$H$1123,3,0)</f>
        <v>0</v>
      </c>
      <c r="X37" s="43">
        <f t="shared" si="10"/>
        <v>0</v>
      </c>
      <c r="Y37" s="43">
        <f t="shared" si="11"/>
        <v>0</v>
      </c>
      <c r="Z37" s="122">
        <f t="shared" si="12"/>
        <v>0</v>
      </c>
      <c r="AA37" s="15">
        <f t="shared" si="13"/>
        <v>0</v>
      </c>
    </row>
    <row r="38" spans="1:27" ht="24" customHeight="1" x14ac:dyDescent="0.2">
      <c r="A38" s="11">
        <f>Kalender!N368</f>
        <v>46386</v>
      </c>
      <c r="B38" s="167" t="str">
        <f>Kalender!O368</f>
        <v>Mi</v>
      </c>
      <c r="C38" s="3">
        <v>1</v>
      </c>
      <c r="D38" s="240" t="str">
        <f t="shared" ref="D38:D39" si="22">IF(C38=0,"arbeitsfreier Tag",IF(C38=1,"AZ",IF(C38=2,"gesetzl. Feiertag",IF(C38=3,"Tarifurlaub",IF(C38=4,"Sonderurlaub",IF(C38=5,"krank (Arbeitsunfähigkeit)",IF(C38=6,"Aus-/Weiterbildung/Dienstreise","Zeitausgleich")))))))</f>
        <v>AZ</v>
      </c>
      <c r="E38" s="240"/>
      <c r="F38" s="240"/>
      <c r="G38" s="4"/>
      <c r="H38" s="4"/>
      <c r="I38" s="4"/>
      <c r="J38" s="9"/>
      <c r="K38" s="41">
        <f t="shared" si="5"/>
        <v>0</v>
      </c>
      <c r="L38" s="148">
        <f t="shared" si="14"/>
        <v>0</v>
      </c>
      <c r="O38" s="336"/>
      <c r="P38" s="337"/>
      <c r="Q38" s="15" t="str">
        <f t="shared" si="1"/>
        <v>Mi</v>
      </c>
      <c r="R38" s="15">
        <f t="shared" si="7"/>
        <v>1</v>
      </c>
      <c r="S38" s="59">
        <f>SUM($M$36)</f>
        <v>5</v>
      </c>
      <c r="T38" s="59">
        <f>VLOOKUP(Q38,Varianten_Kombi!$M$4:$N$10,2,0)</f>
        <v>3</v>
      </c>
      <c r="U38" s="59">
        <f t="shared" si="8"/>
        <v>1</v>
      </c>
      <c r="V38" s="59" t="str">
        <f t="shared" si="9"/>
        <v>1531</v>
      </c>
      <c r="W38" s="15">
        <f>VLOOKUP(V38,Varianten_Kombi!$F$4:$H$1123,3,0)</f>
        <v>0</v>
      </c>
      <c r="X38" s="43">
        <f t="shared" si="10"/>
        <v>0</v>
      </c>
      <c r="Y38" s="43">
        <f t="shared" si="11"/>
        <v>0</v>
      </c>
      <c r="Z38" s="122">
        <f t="shared" si="12"/>
        <v>0</v>
      </c>
      <c r="AA38" s="15">
        <f t="shared" si="13"/>
        <v>0</v>
      </c>
    </row>
    <row r="39" spans="1:27" ht="24" customHeight="1" x14ac:dyDescent="0.2">
      <c r="A39" s="11">
        <f>Kalender!N369</f>
        <v>46387</v>
      </c>
      <c r="B39" s="167" t="str">
        <f>Kalender!O369</f>
        <v>Do</v>
      </c>
      <c r="C39" s="173">
        <v>2</v>
      </c>
      <c r="D39" s="258" t="str">
        <f t="shared" si="22"/>
        <v>gesetzl. Feiertag</v>
      </c>
      <c r="E39" s="258"/>
      <c r="F39" s="258"/>
      <c r="G39" s="176"/>
      <c r="H39" s="176"/>
      <c r="I39" s="176"/>
      <c r="J39" s="177"/>
      <c r="K39" s="282">
        <f t="shared" si="5"/>
        <v>0</v>
      </c>
      <c r="L39" s="303">
        <f t="shared" si="14"/>
        <v>0</v>
      </c>
      <c r="M39" s="41">
        <f>SUM(K36:K39)</f>
        <v>0</v>
      </c>
      <c r="N39" s="154">
        <f>SUM(L36:L39)</f>
        <v>0</v>
      </c>
      <c r="O39" s="168"/>
      <c r="P39" s="168"/>
      <c r="Q39" s="15" t="str">
        <f t="shared" ref="Q39" si="23">B39</f>
        <v>Do</v>
      </c>
      <c r="R39" s="15">
        <f t="shared" si="7"/>
        <v>1</v>
      </c>
      <c r="S39" s="59">
        <f>SUM($M$36)</f>
        <v>5</v>
      </c>
      <c r="T39" s="59">
        <f>VLOOKUP(Q39,Varianten_Kombi!$M$4:$N$10,2,0)</f>
        <v>4</v>
      </c>
      <c r="U39" s="59">
        <f t="shared" si="8"/>
        <v>2</v>
      </c>
      <c r="V39" s="59" t="str">
        <f t="shared" ref="V39" si="24">CONCATENATE(R39,S39,T39,U39)</f>
        <v>1542</v>
      </c>
      <c r="W39" s="15">
        <f>VLOOKUP(V39,Varianten_Kombi!$F$4:$H$1123,3,0)</f>
        <v>0</v>
      </c>
      <c r="X39" s="43">
        <f t="shared" si="10"/>
        <v>0</v>
      </c>
      <c r="Y39" s="43">
        <f t="shared" si="11"/>
        <v>0</v>
      </c>
      <c r="Z39" s="122">
        <f t="shared" si="12"/>
        <v>0</v>
      </c>
      <c r="AA39" s="15">
        <f t="shared" si="13"/>
        <v>0</v>
      </c>
    </row>
    <row r="40" spans="1:27" ht="24" customHeight="1" x14ac:dyDescent="0.2">
      <c r="A40" s="56"/>
      <c r="B40" s="166"/>
      <c r="C40" s="169"/>
      <c r="D40" s="58"/>
      <c r="E40" s="170"/>
      <c r="F40" s="171"/>
      <c r="G40" s="171"/>
      <c r="H40" s="171"/>
      <c r="I40" s="171"/>
      <c r="J40" s="171"/>
      <c r="K40" s="43"/>
      <c r="L40" s="38"/>
      <c r="M40" s="55"/>
      <c r="N40" s="55"/>
      <c r="O40" s="168"/>
      <c r="P40" s="168"/>
      <c r="X40" s="43"/>
      <c r="Y40" s="43"/>
      <c r="Z40" s="122"/>
    </row>
    <row r="41" spans="1:27" ht="24" customHeight="1" x14ac:dyDescent="0.2">
      <c r="A41" s="56"/>
      <c r="B41" s="166"/>
      <c r="C41" s="169"/>
      <c r="D41" s="58"/>
      <c r="E41" s="170"/>
      <c r="F41" s="171"/>
      <c r="G41" s="171"/>
      <c r="H41" s="171"/>
      <c r="I41" s="171"/>
      <c r="J41" s="171"/>
      <c r="K41" s="43"/>
      <c r="L41" s="38"/>
      <c r="M41" s="55"/>
      <c r="N41" s="55"/>
      <c r="O41" s="168"/>
      <c r="P41" s="168"/>
      <c r="X41" s="43"/>
      <c r="Y41" s="43"/>
      <c r="Z41" s="122"/>
    </row>
    <row r="42" spans="1:27" ht="24" customHeight="1" thickBot="1" x14ac:dyDescent="0.25">
      <c r="A42" s="56"/>
      <c r="B42" s="166"/>
      <c r="C42" s="169"/>
      <c r="D42" s="58"/>
      <c r="E42" s="170"/>
      <c r="F42" s="171"/>
      <c r="G42" s="171"/>
      <c r="H42" s="171"/>
      <c r="I42" s="171"/>
      <c r="J42" s="171"/>
      <c r="K42" s="43"/>
      <c r="L42" s="38"/>
      <c r="M42" s="55"/>
      <c r="N42" s="55"/>
      <c r="O42" s="168"/>
      <c r="P42" s="168"/>
      <c r="X42" s="43"/>
      <c r="Y42" s="43"/>
      <c r="Z42" s="122"/>
    </row>
    <row r="43" spans="1:27" ht="24" customHeight="1" x14ac:dyDescent="0.2">
      <c r="A43" s="56"/>
      <c r="B43" s="166"/>
      <c r="E43" s="180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  <c r="X43" s="43"/>
      <c r="Y43" s="43"/>
      <c r="Z43" s="122"/>
    </row>
    <row r="44" spans="1:27" ht="24" customHeight="1" x14ac:dyDescent="0.2">
      <c r="A44" s="56"/>
      <c r="B44" s="166"/>
      <c r="E44" s="183" t="s">
        <v>25</v>
      </c>
      <c r="K44" s="65">
        <f>SUM(M35,M28,M21,M14,M39)</f>
        <v>0</v>
      </c>
      <c r="L44" s="14"/>
      <c r="M44" s="15" t="s">
        <v>46</v>
      </c>
      <c r="N44" s="15"/>
      <c r="O44" s="16">
        <f>Nov!O46</f>
        <v>0</v>
      </c>
      <c r="P44" s="184"/>
      <c r="X44" s="43"/>
      <c r="Y44" s="43"/>
      <c r="Z44" s="122"/>
    </row>
    <row r="45" spans="1:27" ht="24" customHeight="1" x14ac:dyDescent="0.2">
      <c r="A45" s="56"/>
      <c r="B45" s="166"/>
      <c r="E45" s="183" t="s">
        <v>43</v>
      </c>
      <c r="K45" s="65">
        <f>Nov!$K$49</f>
        <v>0</v>
      </c>
      <c r="L45"/>
      <c r="M45" s="15" t="s">
        <v>45</v>
      </c>
      <c r="N45" s="15"/>
      <c r="O45" s="16">
        <f>SUM(COUNTIF(C9:C39,3))</f>
        <v>0</v>
      </c>
      <c r="P45" s="184"/>
      <c r="X45" s="43"/>
      <c r="Y45" s="43"/>
      <c r="Z45" s="122"/>
    </row>
    <row r="46" spans="1:27" ht="24" customHeight="1" x14ac:dyDescent="0.2">
      <c r="A46" s="56"/>
      <c r="B46" s="166"/>
      <c r="E46" s="183" t="s">
        <v>26</v>
      </c>
      <c r="K46" s="65">
        <f>SUM(K44:K45)</f>
        <v>0</v>
      </c>
      <c r="L46"/>
      <c r="M46" s="15" t="s">
        <v>127</v>
      </c>
      <c r="N46" s="15"/>
      <c r="O46" s="16">
        <f>O44-O45</f>
        <v>0</v>
      </c>
      <c r="P46" s="185"/>
      <c r="X46" s="43"/>
      <c r="Y46" s="43"/>
      <c r="Z46" s="122"/>
    </row>
    <row r="47" spans="1:27" x14ac:dyDescent="0.2">
      <c r="E47" s="183" t="s">
        <v>27</v>
      </c>
      <c r="K47" s="70">
        <f>SUM(N35,N28,N21,N14,N9,N39)</f>
        <v>0</v>
      </c>
      <c r="L47"/>
      <c r="N47" s="15"/>
      <c r="O47" s="17"/>
      <c r="P47" s="185"/>
    </row>
    <row r="48" spans="1:27" ht="24" customHeight="1" thickBot="1" x14ac:dyDescent="0.25">
      <c r="A48"/>
      <c r="E48" s="183"/>
      <c r="K48" s="71"/>
      <c r="L48"/>
      <c r="N48" s="15"/>
      <c r="O48" s="17"/>
      <c r="P48" s="185"/>
    </row>
    <row r="49" spans="1:16" ht="24" customHeight="1" thickBot="1" x14ac:dyDescent="0.3">
      <c r="A49" s="56"/>
      <c r="E49" s="183" t="s">
        <v>28</v>
      </c>
      <c r="J49"/>
      <c r="K49" s="69">
        <f>K46-K47</f>
        <v>0</v>
      </c>
      <c r="L49"/>
      <c r="N49" s="15"/>
      <c r="P49" s="185"/>
    </row>
    <row r="50" spans="1:16" ht="24" customHeight="1" x14ac:dyDescent="0.2">
      <c r="A50" s="56"/>
      <c r="E50" s="183"/>
      <c r="J50" s="15" t="s">
        <v>126</v>
      </c>
      <c r="K50" s="14"/>
      <c r="M50"/>
      <c r="N50" s="15"/>
      <c r="O50" s="17"/>
      <c r="P50" s="185"/>
    </row>
    <row r="51" spans="1:16" ht="24" customHeight="1" thickBot="1" x14ac:dyDescent="0.25">
      <c r="E51" s="186"/>
      <c r="F51" s="187"/>
      <c r="G51" s="187"/>
      <c r="H51" s="187"/>
      <c r="I51" s="187"/>
      <c r="J51" s="187"/>
      <c r="K51" s="188"/>
      <c r="L51" s="187"/>
      <c r="M51" s="102"/>
      <c r="N51" s="187"/>
      <c r="O51" s="189"/>
      <c r="P51" s="190"/>
    </row>
    <row r="52" spans="1:16" ht="24" customHeight="1" x14ac:dyDescent="0.2">
      <c r="M52"/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N53" s="15"/>
      <c r="P53" s="17"/>
    </row>
    <row r="54" spans="1:16" ht="24" customHeight="1" x14ac:dyDescent="0.2">
      <c r="C54" s="15" t="s">
        <v>32</v>
      </c>
      <c r="K54" s="15" t="s">
        <v>33</v>
      </c>
      <c r="N54" s="15"/>
      <c r="P54" s="17"/>
    </row>
    <row r="55" spans="1:16" ht="24" customHeight="1" x14ac:dyDescent="0.2"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</row>
    <row r="58" spans="1:16" x14ac:dyDescent="0.2">
      <c r="N58" s="15"/>
    </row>
  </sheetData>
  <sheetProtection selectLockedCells="1"/>
  <autoFilter ref="A8:AB38" xr:uid="{00000000-0009-0000-0000-00000D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6">
    <mergeCell ref="O25:P25"/>
    <mergeCell ref="O26:P26"/>
    <mergeCell ref="O34:P34"/>
    <mergeCell ref="O35:P35"/>
    <mergeCell ref="O29:P29"/>
    <mergeCell ref="O27:P27"/>
    <mergeCell ref="O28:P28"/>
    <mergeCell ref="O38:P38"/>
    <mergeCell ref="O30:P30"/>
    <mergeCell ref="O31:P31"/>
    <mergeCell ref="O32:P32"/>
    <mergeCell ref="O33:P33"/>
    <mergeCell ref="O36:P36"/>
    <mergeCell ref="O37:P37"/>
    <mergeCell ref="O12:P12"/>
    <mergeCell ref="O20:P20"/>
    <mergeCell ref="O14:P14"/>
    <mergeCell ref="O13:P13"/>
    <mergeCell ref="O24:P24"/>
    <mergeCell ref="O15:P15"/>
    <mergeCell ref="O16:P16"/>
    <mergeCell ref="O17:P17"/>
    <mergeCell ref="O18:P18"/>
    <mergeCell ref="O19:P19"/>
    <mergeCell ref="O21:P21"/>
    <mergeCell ref="O22:P22"/>
    <mergeCell ref="O23:P23"/>
    <mergeCell ref="O10:P10"/>
    <mergeCell ref="O11:P11"/>
    <mergeCell ref="R8:W8"/>
    <mergeCell ref="A1:P1"/>
    <mergeCell ref="K3:L3"/>
    <mergeCell ref="M3:N3"/>
    <mergeCell ref="K4:L4"/>
    <mergeCell ref="O7:P8"/>
    <mergeCell ref="O9:P9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4" name="Drop Down 2">
              <controlPr locked="0" defaultSize="0" autoLine="0" autoPict="0">
                <anchor moveWithCells="1">
                  <from>
                    <xdr:col>11</xdr:col>
                    <xdr:colOff>371475</xdr:colOff>
                    <xdr:row>3</xdr:row>
                    <xdr:rowOff>19050</xdr:rowOff>
                  </from>
                  <to>
                    <xdr:col>13</xdr:col>
                    <xdr:colOff>419100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Drop Down 3">
              <controlPr locked="0" defaultSize="0" autoLine="0" autoPict="0">
                <anchor moveWithCells="1">
                  <from>
                    <xdr:col>12</xdr:col>
                    <xdr:colOff>19050</xdr:colOff>
                    <xdr:row>14</xdr:row>
                    <xdr:rowOff>0</xdr:rowOff>
                  </from>
                  <to>
                    <xdr:col>13</xdr:col>
                    <xdr:colOff>609600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Drop Down 4">
              <controlPr locked="0" defaultSize="0" autoLine="0" autoPict="0">
                <anchor moveWithCells="1">
                  <from>
                    <xdr:col>12</xdr:col>
                    <xdr:colOff>9525</xdr:colOff>
                    <xdr:row>14</xdr:row>
                    <xdr:rowOff>0</xdr:rowOff>
                  </from>
                  <to>
                    <xdr:col>13</xdr:col>
                    <xdr:colOff>600075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Drop Down 5">
              <controlPr locked="0" defaultSize="0" autoLine="0" autoPict="0">
                <anchor moveWithCells="1">
                  <from>
                    <xdr:col>12</xdr:col>
                    <xdr:colOff>9525</xdr:colOff>
                    <xdr:row>21</xdr:row>
                    <xdr:rowOff>28575</xdr:rowOff>
                  </from>
                  <to>
                    <xdr:col>13</xdr:col>
                    <xdr:colOff>600075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28</xdr:row>
                    <xdr:rowOff>9525</xdr:rowOff>
                  </from>
                  <to>
                    <xdr:col>14</xdr:col>
                    <xdr:colOff>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9" name="Drop Down 8">
              <controlPr locked="0" defaultSize="0" autoLine="0" autoPict="0">
                <anchor moveWithCells="1">
                  <from>
                    <xdr:col>12</xdr:col>
                    <xdr:colOff>19050</xdr:colOff>
                    <xdr:row>14</xdr:row>
                    <xdr:rowOff>0</xdr:rowOff>
                  </from>
                  <to>
                    <xdr:col>13</xdr:col>
                    <xdr:colOff>609600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0" name="Drop Down 13">
              <controlPr locked="0" defaultSize="0" autoLine="0" autoPict="0">
                <anchor moveWithCells="1">
                  <from>
                    <xdr:col>12</xdr:col>
                    <xdr:colOff>19050</xdr:colOff>
                    <xdr:row>35</xdr:row>
                    <xdr:rowOff>9525</xdr:rowOff>
                  </from>
                  <to>
                    <xdr:col>14</xdr:col>
                    <xdr:colOff>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1" name="Drop Down 10">
              <controlPr locked="0" defaultSize="0" autoLine="0" autoPict="0">
                <anchor moveWithCells="1">
                  <from>
                    <xdr:col>11</xdr:col>
                    <xdr:colOff>809625</xdr:colOff>
                    <xdr:row>8</xdr:row>
                    <xdr:rowOff>0</xdr:rowOff>
                  </from>
                  <to>
                    <xdr:col>13</xdr:col>
                    <xdr:colOff>609600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5484-5F8D-41B3-82E9-A68DCC6E08FC}">
  <dimension ref="B2:R371"/>
  <sheetViews>
    <sheetView topLeftCell="A235" workbookViewId="0">
      <selection activeCell="N248" sqref="N248"/>
    </sheetView>
  </sheetViews>
  <sheetFormatPr baseColWidth="10" defaultRowHeight="12.75" x14ac:dyDescent="0.2"/>
  <cols>
    <col min="2" max="2" width="28.28515625" style="157" bestFit="1" customWidth="1"/>
    <col min="3" max="3" width="11.5703125" style="159"/>
  </cols>
  <sheetData>
    <row r="2" spans="2:18" x14ac:dyDescent="0.2">
      <c r="B2" s="157" t="s">
        <v>115</v>
      </c>
      <c r="E2" s="157" t="s">
        <v>116</v>
      </c>
      <c r="H2" s="157" t="s">
        <v>117</v>
      </c>
      <c r="K2" t="s">
        <v>119</v>
      </c>
      <c r="N2" t="s">
        <v>120</v>
      </c>
      <c r="Q2" t="s">
        <v>121</v>
      </c>
    </row>
    <row r="5" spans="2:18" x14ac:dyDescent="0.2">
      <c r="B5" s="157">
        <v>44562</v>
      </c>
      <c r="C5" s="158" t="s">
        <v>78</v>
      </c>
      <c r="E5" s="157">
        <v>44927</v>
      </c>
      <c r="F5" s="158" t="s">
        <v>79</v>
      </c>
      <c r="H5" s="157">
        <v>45292</v>
      </c>
      <c r="I5" s="158" t="s">
        <v>80</v>
      </c>
      <c r="K5" s="157">
        <v>45658</v>
      </c>
      <c r="L5" s="158" t="s">
        <v>75</v>
      </c>
      <c r="N5" s="157">
        <v>46023</v>
      </c>
      <c r="O5" t="s">
        <v>76</v>
      </c>
      <c r="Q5" s="157">
        <v>46388</v>
      </c>
      <c r="R5" s="158" t="s">
        <v>77</v>
      </c>
    </row>
    <row r="6" spans="2:18" x14ac:dyDescent="0.2">
      <c r="B6" s="157">
        <v>44563</v>
      </c>
      <c r="C6" s="158" t="s">
        <v>79</v>
      </c>
      <c r="E6" s="157">
        <v>44928</v>
      </c>
      <c r="F6" s="158" t="s">
        <v>80</v>
      </c>
      <c r="H6" s="157">
        <v>45293</v>
      </c>
      <c r="I6" s="158" t="s">
        <v>81</v>
      </c>
      <c r="K6" s="157">
        <v>45659</v>
      </c>
      <c r="L6" s="158" t="s">
        <v>76</v>
      </c>
      <c r="N6" s="157">
        <v>46024</v>
      </c>
      <c r="O6" s="158" t="s">
        <v>77</v>
      </c>
      <c r="Q6" s="157">
        <v>46389</v>
      </c>
      <c r="R6" s="158" t="s">
        <v>78</v>
      </c>
    </row>
    <row r="7" spans="2:18" x14ac:dyDescent="0.2">
      <c r="B7" s="157">
        <v>44564</v>
      </c>
      <c r="C7" s="158" t="s">
        <v>80</v>
      </c>
      <c r="E7" s="157">
        <v>44929</v>
      </c>
      <c r="F7" s="158" t="s">
        <v>81</v>
      </c>
      <c r="H7" s="157">
        <v>45294</v>
      </c>
      <c r="I7" s="158" t="s">
        <v>75</v>
      </c>
      <c r="K7" s="157">
        <v>45660</v>
      </c>
      <c r="L7" s="158" t="s">
        <v>77</v>
      </c>
      <c r="N7" s="157">
        <v>46025</v>
      </c>
      <c r="O7" s="158" t="s">
        <v>78</v>
      </c>
      <c r="Q7" s="157">
        <v>46390</v>
      </c>
      <c r="R7" s="158" t="s">
        <v>79</v>
      </c>
    </row>
    <row r="8" spans="2:18" x14ac:dyDescent="0.2">
      <c r="B8" s="157">
        <v>44565</v>
      </c>
      <c r="C8" s="158" t="s">
        <v>81</v>
      </c>
      <c r="E8" s="157">
        <v>44930</v>
      </c>
      <c r="F8" s="158" t="s">
        <v>75</v>
      </c>
      <c r="H8" s="157">
        <v>45295</v>
      </c>
      <c r="I8" s="158" t="s">
        <v>76</v>
      </c>
      <c r="K8" s="157">
        <v>45661</v>
      </c>
      <c r="L8" s="158" t="s">
        <v>78</v>
      </c>
      <c r="N8" s="157">
        <v>46026</v>
      </c>
      <c r="O8" s="158" t="s">
        <v>79</v>
      </c>
      <c r="Q8" s="157">
        <v>46391</v>
      </c>
      <c r="R8" s="158" t="s">
        <v>80</v>
      </c>
    </row>
    <row r="9" spans="2:18" x14ac:dyDescent="0.2">
      <c r="B9" s="157">
        <v>44566</v>
      </c>
      <c r="C9" s="158" t="s">
        <v>75</v>
      </c>
      <c r="E9" s="157">
        <v>44931</v>
      </c>
      <c r="F9" s="158" t="s">
        <v>76</v>
      </c>
      <c r="H9" s="157">
        <v>45296</v>
      </c>
      <c r="I9" s="158" t="s">
        <v>77</v>
      </c>
      <c r="K9" s="157">
        <v>45662</v>
      </c>
      <c r="L9" s="158" t="s">
        <v>79</v>
      </c>
      <c r="N9" s="157">
        <v>46027</v>
      </c>
      <c r="O9" s="158" t="s">
        <v>80</v>
      </c>
      <c r="Q9" s="157">
        <v>46392</v>
      </c>
      <c r="R9" s="158" t="s">
        <v>81</v>
      </c>
    </row>
    <row r="10" spans="2:18" x14ac:dyDescent="0.2">
      <c r="B10" s="157">
        <v>44567</v>
      </c>
      <c r="C10" s="158" t="s">
        <v>76</v>
      </c>
      <c r="E10" s="157">
        <v>44932</v>
      </c>
      <c r="F10" s="158" t="s">
        <v>77</v>
      </c>
      <c r="H10" s="157">
        <v>45297</v>
      </c>
      <c r="I10" s="158" t="s">
        <v>78</v>
      </c>
      <c r="K10" s="157">
        <v>45663</v>
      </c>
      <c r="L10" s="158" t="s">
        <v>80</v>
      </c>
      <c r="N10" s="157">
        <v>46028</v>
      </c>
      <c r="O10" s="158" t="s">
        <v>81</v>
      </c>
      <c r="Q10" s="157">
        <v>46393</v>
      </c>
      <c r="R10" s="158" t="s">
        <v>75</v>
      </c>
    </row>
    <row r="11" spans="2:18" x14ac:dyDescent="0.2">
      <c r="B11" s="157">
        <v>44568</v>
      </c>
      <c r="C11" s="158" t="s">
        <v>77</v>
      </c>
      <c r="E11" s="157">
        <v>44933</v>
      </c>
      <c r="F11" s="158" t="s">
        <v>78</v>
      </c>
      <c r="H11" s="157">
        <v>45298</v>
      </c>
      <c r="I11" s="158" t="s">
        <v>79</v>
      </c>
      <c r="K11" s="157">
        <v>45664</v>
      </c>
      <c r="L11" s="158" t="s">
        <v>81</v>
      </c>
      <c r="N11" s="157">
        <v>46029</v>
      </c>
      <c r="O11" s="158" t="s">
        <v>75</v>
      </c>
      <c r="Q11" s="157">
        <v>46394</v>
      </c>
      <c r="R11" t="s">
        <v>76</v>
      </c>
    </row>
    <row r="12" spans="2:18" x14ac:dyDescent="0.2">
      <c r="B12" s="157">
        <v>44569</v>
      </c>
      <c r="C12" s="158" t="s">
        <v>78</v>
      </c>
      <c r="E12" s="157">
        <v>44934</v>
      </c>
      <c r="F12" s="158" t="s">
        <v>79</v>
      </c>
      <c r="H12" s="157">
        <v>45299</v>
      </c>
      <c r="I12" s="158" t="s">
        <v>80</v>
      </c>
      <c r="K12" s="157">
        <v>45665</v>
      </c>
      <c r="L12" s="158" t="s">
        <v>75</v>
      </c>
      <c r="N12" s="157">
        <v>46030</v>
      </c>
      <c r="O12" t="s">
        <v>76</v>
      </c>
      <c r="Q12" s="157">
        <v>46395</v>
      </c>
      <c r="R12" s="158" t="s">
        <v>77</v>
      </c>
    </row>
    <row r="13" spans="2:18" x14ac:dyDescent="0.2">
      <c r="B13" s="157">
        <v>44570</v>
      </c>
      <c r="C13" s="158" t="s">
        <v>79</v>
      </c>
      <c r="E13" s="157">
        <v>44935</v>
      </c>
      <c r="F13" s="158" t="s">
        <v>80</v>
      </c>
      <c r="H13" s="157">
        <v>45300</v>
      </c>
      <c r="I13" s="158" t="s">
        <v>81</v>
      </c>
      <c r="K13" s="157">
        <v>45666</v>
      </c>
      <c r="L13" s="158" t="s">
        <v>76</v>
      </c>
      <c r="N13" s="157">
        <v>46031</v>
      </c>
      <c r="O13" s="158" t="s">
        <v>77</v>
      </c>
      <c r="Q13" s="157">
        <v>46396</v>
      </c>
      <c r="R13" s="158" t="s">
        <v>78</v>
      </c>
    </row>
    <row r="14" spans="2:18" x14ac:dyDescent="0.2">
      <c r="B14" s="157">
        <v>44571</v>
      </c>
      <c r="C14" s="158" t="s">
        <v>80</v>
      </c>
      <c r="E14" s="157">
        <v>44936</v>
      </c>
      <c r="F14" s="158" t="s">
        <v>81</v>
      </c>
      <c r="H14" s="157">
        <v>45301</v>
      </c>
      <c r="I14" s="158" t="s">
        <v>75</v>
      </c>
      <c r="K14" s="157">
        <v>45667</v>
      </c>
      <c r="L14" s="158" t="s">
        <v>77</v>
      </c>
      <c r="N14" s="157">
        <v>46032</v>
      </c>
      <c r="O14" s="158" t="s">
        <v>78</v>
      </c>
      <c r="Q14" s="157">
        <v>46397</v>
      </c>
      <c r="R14" s="158" t="s">
        <v>79</v>
      </c>
    </row>
    <row r="15" spans="2:18" x14ac:dyDescent="0.2">
      <c r="B15" s="157">
        <v>44572</v>
      </c>
      <c r="C15" s="158" t="s">
        <v>81</v>
      </c>
      <c r="E15" s="157">
        <v>44937</v>
      </c>
      <c r="F15" s="158" t="s">
        <v>75</v>
      </c>
      <c r="H15" s="157">
        <v>45302</v>
      </c>
      <c r="I15" s="158" t="s">
        <v>76</v>
      </c>
      <c r="K15" s="157">
        <v>45668</v>
      </c>
      <c r="L15" s="158" t="s">
        <v>78</v>
      </c>
      <c r="N15" s="157">
        <v>46033</v>
      </c>
      <c r="O15" s="158" t="s">
        <v>79</v>
      </c>
      <c r="Q15" s="157">
        <v>46398</v>
      </c>
      <c r="R15" s="158" t="s">
        <v>80</v>
      </c>
    </row>
    <row r="16" spans="2:18" x14ac:dyDescent="0.2">
      <c r="B16" s="157">
        <v>44573</v>
      </c>
      <c r="C16" s="158" t="s">
        <v>75</v>
      </c>
      <c r="E16" s="157">
        <v>44938</v>
      </c>
      <c r="F16" s="158" t="s">
        <v>76</v>
      </c>
      <c r="H16" s="157">
        <v>45303</v>
      </c>
      <c r="I16" s="158" t="s">
        <v>77</v>
      </c>
      <c r="K16" s="157">
        <v>45669</v>
      </c>
      <c r="L16" s="158" t="s">
        <v>79</v>
      </c>
      <c r="N16" s="157">
        <v>46034</v>
      </c>
      <c r="O16" s="158" t="s">
        <v>80</v>
      </c>
      <c r="Q16" s="157">
        <v>46399</v>
      </c>
      <c r="R16" s="158" t="s">
        <v>81</v>
      </c>
    </row>
    <row r="17" spans="2:18" x14ac:dyDescent="0.2">
      <c r="B17" s="157">
        <v>44574</v>
      </c>
      <c r="C17" s="158" t="s">
        <v>76</v>
      </c>
      <c r="E17" s="157">
        <v>44939</v>
      </c>
      <c r="F17" s="158" t="s">
        <v>77</v>
      </c>
      <c r="H17" s="157">
        <v>45304</v>
      </c>
      <c r="I17" s="158" t="s">
        <v>78</v>
      </c>
      <c r="K17" s="157">
        <v>45670</v>
      </c>
      <c r="L17" s="158" t="s">
        <v>80</v>
      </c>
      <c r="N17" s="157">
        <v>46035</v>
      </c>
      <c r="O17" s="158" t="s">
        <v>81</v>
      </c>
      <c r="Q17" s="157">
        <v>46400</v>
      </c>
      <c r="R17" s="158" t="s">
        <v>75</v>
      </c>
    </row>
    <row r="18" spans="2:18" x14ac:dyDescent="0.2">
      <c r="B18" s="157">
        <v>44575</v>
      </c>
      <c r="C18" s="158" t="s">
        <v>77</v>
      </c>
      <c r="E18" s="157">
        <v>44940</v>
      </c>
      <c r="F18" s="158" t="s">
        <v>78</v>
      </c>
      <c r="H18" s="157">
        <v>45305</v>
      </c>
      <c r="I18" s="158" t="s">
        <v>79</v>
      </c>
      <c r="K18" s="157">
        <v>45671</v>
      </c>
      <c r="L18" s="158" t="s">
        <v>81</v>
      </c>
      <c r="N18" s="157">
        <v>46036</v>
      </c>
      <c r="O18" s="158" t="s">
        <v>75</v>
      </c>
      <c r="Q18" s="157">
        <v>46401</v>
      </c>
      <c r="R18" t="s">
        <v>76</v>
      </c>
    </row>
    <row r="19" spans="2:18" x14ac:dyDescent="0.2">
      <c r="B19" s="157">
        <v>44576</v>
      </c>
      <c r="C19" s="158" t="s">
        <v>78</v>
      </c>
      <c r="E19" s="157">
        <v>44941</v>
      </c>
      <c r="F19" s="158" t="s">
        <v>79</v>
      </c>
      <c r="H19" s="157">
        <v>45306</v>
      </c>
      <c r="I19" s="158" t="s">
        <v>80</v>
      </c>
      <c r="K19" s="157">
        <v>45672</v>
      </c>
      <c r="L19" s="158" t="s">
        <v>75</v>
      </c>
      <c r="N19" s="157">
        <v>46037</v>
      </c>
      <c r="O19" t="s">
        <v>76</v>
      </c>
      <c r="Q19" s="157">
        <v>46402</v>
      </c>
      <c r="R19" s="158" t="s">
        <v>77</v>
      </c>
    </row>
    <row r="20" spans="2:18" x14ac:dyDescent="0.2">
      <c r="B20" s="157">
        <v>44577</v>
      </c>
      <c r="C20" s="158" t="s">
        <v>79</v>
      </c>
      <c r="E20" s="157">
        <v>44942</v>
      </c>
      <c r="F20" s="158" t="s">
        <v>80</v>
      </c>
      <c r="H20" s="157">
        <v>45307</v>
      </c>
      <c r="I20" s="158" t="s">
        <v>81</v>
      </c>
      <c r="K20" s="157">
        <v>45673</v>
      </c>
      <c r="L20" s="158" t="s">
        <v>76</v>
      </c>
      <c r="N20" s="157">
        <v>46038</v>
      </c>
      <c r="O20" s="158" t="s">
        <v>77</v>
      </c>
      <c r="Q20" s="157">
        <v>46403</v>
      </c>
      <c r="R20" s="158" t="s">
        <v>78</v>
      </c>
    </row>
    <row r="21" spans="2:18" x14ac:dyDescent="0.2">
      <c r="B21" s="157">
        <v>44578</v>
      </c>
      <c r="C21" s="158" t="s">
        <v>80</v>
      </c>
      <c r="E21" s="157">
        <v>44943</v>
      </c>
      <c r="F21" s="158" t="s">
        <v>81</v>
      </c>
      <c r="H21" s="157">
        <v>45308</v>
      </c>
      <c r="I21" s="158" t="s">
        <v>75</v>
      </c>
      <c r="K21" s="157">
        <v>45674</v>
      </c>
      <c r="L21" s="158" t="s">
        <v>77</v>
      </c>
      <c r="N21" s="157">
        <v>46039</v>
      </c>
      <c r="O21" s="158" t="s">
        <v>78</v>
      </c>
      <c r="Q21" s="157">
        <v>46404</v>
      </c>
      <c r="R21" s="158" t="s">
        <v>79</v>
      </c>
    </row>
    <row r="22" spans="2:18" x14ac:dyDescent="0.2">
      <c r="B22" s="157">
        <v>44579</v>
      </c>
      <c r="C22" s="158" t="s">
        <v>81</v>
      </c>
      <c r="E22" s="157">
        <v>44944</v>
      </c>
      <c r="F22" s="158" t="s">
        <v>75</v>
      </c>
      <c r="H22" s="157">
        <v>45309</v>
      </c>
      <c r="I22" s="158" t="s">
        <v>76</v>
      </c>
      <c r="K22" s="157">
        <v>45675</v>
      </c>
      <c r="L22" s="158" t="s">
        <v>78</v>
      </c>
      <c r="N22" s="157">
        <v>46040</v>
      </c>
      <c r="O22" s="158" t="s">
        <v>79</v>
      </c>
      <c r="Q22" s="157">
        <v>46405</v>
      </c>
      <c r="R22" s="158" t="s">
        <v>80</v>
      </c>
    </row>
    <row r="23" spans="2:18" x14ac:dyDescent="0.2">
      <c r="B23" s="157">
        <v>44580</v>
      </c>
      <c r="C23" s="158" t="s">
        <v>75</v>
      </c>
      <c r="E23" s="157">
        <v>44945</v>
      </c>
      <c r="F23" s="158" t="s">
        <v>76</v>
      </c>
      <c r="H23" s="157">
        <v>45310</v>
      </c>
      <c r="I23" s="158" t="s">
        <v>77</v>
      </c>
      <c r="K23" s="157">
        <v>45676</v>
      </c>
      <c r="L23" s="158" t="s">
        <v>79</v>
      </c>
      <c r="N23" s="157">
        <v>46041</v>
      </c>
      <c r="O23" s="158" t="s">
        <v>80</v>
      </c>
      <c r="Q23" s="157">
        <v>46406</v>
      </c>
      <c r="R23" s="158" t="s">
        <v>81</v>
      </c>
    </row>
    <row r="24" spans="2:18" x14ac:dyDescent="0.2">
      <c r="B24" s="157">
        <v>44581</v>
      </c>
      <c r="C24" s="158" t="s">
        <v>76</v>
      </c>
      <c r="E24" s="157">
        <v>44946</v>
      </c>
      <c r="F24" s="158" t="s">
        <v>77</v>
      </c>
      <c r="H24" s="157">
        <v>45311</v>
      </c>
      <c r="I24" s="158" t="s">
        <v>78</v>
      </c>
      <c r="K24" s="157">
        <v>45677</v>
      </c>
      <c r="L24" s="158" t="s">
        <v>80</v>
      </c>
      <c r="N24" s="157">
        <v>46042</v>
      </c>
      <c r="O24" s="158" t="s">
        <v>81</v>
      </c>
      <c r="Q24" s="157">
        <v>46407</v>
      </c>
      <c r="R24" s="158" t="s">
        <v>75</v>
      </c>
    </row>
    <row r="25" spans="2:18" x14ac:dyDescent="0.2">
      <c r="B25" s="157">
        <v>44582</v>
      </c>
      <c r="C25" s="158" t="s">
        <v>77</v>
      </c>
      <c r="E25" s="157">
        <v>44947</v>
      </c>
      <c r="F25" s="158" t="s">
        <v>78</v>
      </c>
      <c r="H25" s="157">
        <v>45312</v>
      </c>
      <c r="I25" s="158" t="s">
        <v>79</v>
      </c>
      <c r="K25" s="157">
        <v>45678</v>
      </c>
      <c r="L25" s="158" t="s">
        <v>81</v>
      </c>
      <c r="N25" s="157">
        <v>46043</v>
      </c>
      <c r="O25" s="158" t="s">
        <v>75</v>
      </c>
      <c r="Q25" s="157">
        <v>46408</v>
      </c>
      <c r="R25" t="s">
        <v>76</v>
      </c>
    </row>
    <row r="26" spans="2:18" x14ac:dyDescent="0.2">
      <c r="B26" s="157">
        <v>44583</v>
      </c>
      <c r="C26" s="158" t="s">
        <v>78</v>
      </c>
      <c r="E26" s="157">
        <v>44948</v>
      </c>
      <c r="F26" s="158" t="s">
        <v>79</v>
      </c>
      <c r="H26" s="157">
        <v>45313</v>
      </c>
      <c r="I26" s="158" t="s">
        <v>80</v>
      </c>
      <c r="K26" s="157">
        <v>45679</v>
      </c>
      <c r="L26" s="158" t="s">
        <v>75</v>
      </c>
      <c r="N26" s="157">
        <v>46044</v>
      </c>
      <c r="O26" t="s">
        <v>76</v>
      </c>
      <c r="Q26" s="157">
        <v>46409</v>
      </c>
      <c r="R26" s="158" t="s">
        <v>77</v>
      </c>
    </row>
    <row r="27" spans="2:18" x14ac:dyDescent="0.2">
      <c r="B27" s="157">
        <v>44584</v>
      </c>
      <c r="C27" s="158" t="s">
        <v>79</v>
      </c>
      <c r="E27" s="157">
        <v>44949</v>
      </c>
      <c r="F27" s="158" t="s">
        <v>80</v>
      </c>
      <c r="H27" s="157">
        <v>45314</v>
      </c>
      <c r="I27" s="158" t="s">
        <v>81</v>
      </c>
      <c r="K27" s="157">
        <v>45680</v>
      </c>
      <c r="L27" s="158" t="s">
        <v>76</v>
      </c>
      <c r="N27" s="157">
        <v>46045</v>
      </c>
      <c r="O27" s="158" t="s">
        <v>77</v>
      </c>
      <c r="Q27" s="157">
        <v>46410</v>
      </c>
      <c r="R27" s="158" t="s">
        <v>78</v>
      </c>
    </row>
    <row r="28" spans="2:18" x14ac:dyDescent="0.2">
      <c r="B28" s="157">
        <v>44585</v>
      </c>
      <c r="C28" s="158" t="s">
        <v>80</v>
      </c>
      <c r="E28" s="157">
        <v>44950</v>
      </c>
      <c r="F28" s="158" t="s">
        <v>81</v>
      </c>
      <c r="H28" s="157">
        <v>45315</v>
      </c>
      <c r="I28" s="158" t="s">
        <v>75</v>
      </c>
      <c r="K28" s="157">
        <v>45681</v>
      </c>
      <c r="L28" s="158" t="s">
        <v>77</v>
      </c>
      <c r="N28" s="157">
        <v>46046</v>
      </c>
      <c r="O28" s="158" t="s">
        <v>78</v>
      </c>
      <c r="Q28" s="157">
        <v>46411</v>
      </c>
      <c r="R28" s="158" t="s">
        <v>79</v>
      </c>
    </row>
    <row r="29" spans="2:18" x14ac:dyDescent="0.2">
      <c r="B29" s="157">
        <v>44586</v>
      </c>
      <c r="C29" s="158" t="s">
        <v>81</v>
      </c>
      <c r="E29" s="157">
        <v>44951</v>
      </c>
      <c r="F29" s="158" t="s">
        <v>75</v>
      </c>
      <c r="H29" s="157">
        <v>45316</v>
      </c>
      <c r="I29" s="158" t="s">
        <v>76</v>
      </c>
      <c r="K29" s="157">
        <v>45682</v>
      </c>
      <c r="L29" s="158" t="s">
        <v>78</v>
      </c>
      <c r="N29" s="157">
        <v>46047</v>
      </c>
      <c r="O29" s="158" t="s">
        <v>79</v>
      </c>
      <c r="Q29" s="157">
        <v>46412</v>
      </c>
      <c r="R29" s="158" t="s">
        <v>80</v>
      </c>
    </row>
    <row r="30" spans="2:18" x14ac:dyDescent="0.2">
      <c r="B30" s="157">
        <v>44587</v>
      </c>
      <c r="C30" s="158" t="s">
        <v>75</v>
      </c>
      <c r="E30" s="157">
        <v>44952</v>
      </c>
      <c r="F30" s="158" t="s">
        <v>76</v>
      </c>
      <c r="H30" s="157">
        <v>45317</v>
      </c>
      <c r="I30" s="158" t="s">
        <v>77</v>
      </c>
      <c r="K30" s="157">
        <v>45683</v>
      </c>
      <c r="L30" s="158" t="s">
        <v>79</v>
      </c>
      <c r="N30" s="157">
        <v>46048</v>
      </c>
      <c r="O30" s="158" t="s">
        <v>80</v>
      </c>
      <c r="Q30" s="157">
        <v>46413</v>
      </c>
      <c r="R30" s="158" t="s">
        <v>81</v>
      </c>
    </row>
    <row r="31" spans="2:18" x14ac:dyDescent="0.2">
      <c r="B31" s="157">
        <v>44588</v>
      </c>
      <c r="C31" s="158" t="s">
        <v>76</v>
      </c>
      <c r="E31" s="157">
        <v>44953</v>
      </c>
      <c r="F31" s="158" t="s">
        <v>77</v>
      </c>
      <c r="H31" s="157">
        <v>45318</v>
      </c>
      <c r="I31" s="158" t="s">
        <v>78</v>
      </c>
      <c r="K31" s="157">
        <v>45684</v>
      </c>
      <c r="L31" s="158" t="s">
        <v>80</v>
      </c>
      <c r="N31" s="157">
        <v>46049</v>
      </c>
      <c r="O31" s="158" t="s">
        <v>81</v>
      </c>
      <c r="Q31" s="157">
        <v>46414</v>
      </c>
      <c r="R31" s="158" t="s">
        <v>75</v>
      </c>
    </row>
    <row r="32" spans="2:18" x14ac:dyDescent="0.2">
      <c r="B32" s="157">
        <v>44589</v>
      </c>
      <c r="C32" s="158" t="s">
        <v>77</v>
      </c>
      <c r="E32" s="157">
        <v>44954</v>
      </c>
      <c r="F32" s="158" t="s">
        <v>78</v>
      </c>
      <c r="H32" s="157">
        <v>45319</v>
      </c>
      <c r="I32" s="158" t="s">
        <v>79</v>
      </c>
      <c r="K32" s="157">
        <v>45685</v>
      </c>
      <c r="L32" s="158" t="s">
        <v>81</v>
      </c>
      <c r="N32" s="157">
        <v>46050</v>
      </c>
      <c r="O32" s="158" t="s">
        <v>75</v>
      </c>
      <c r="Q32" s="157">
        <v>46415</v>
      </c>
      <c r="R32" t="s">
        <v>76</v>
      </c>
    </row>
    <row r="33" spans="2:18" x14ac:dyDescent="0.2">
      <c r="B33" s="157">
        <v>44590</v>
      </c>
      <c r="C33" s="158" t="s">
        <v>78</v>
      </c>
      <c r="E33" s="157">
        <v>44955</v>
      </c>
      <c r="F33" s="158" t="s">
        <v>79</v>
      </c>
      <c r="H33" s="157">
        <v>45320</v>
      </c>
      <c r="I33" s="158" t="s">
        <v>80</v>
      </c>
      <c r="K33" s="157">
        <v>45686</v>
      </c>
      <c r="L33" s="158" t="s">
        <v>75</v>
      </c>
      <c r="N33" s="157">
        <v>46051</v>
      </c>
      <c r="O33" t="s">
        <v>76</v>
      </c>
      <c r="Q33" s="157">
        <v>46416</v>
      </c>
      <c r="R33" s="158" t="s">
        <v>77</v>
      </c>
    </row>
    <row r="34" spans="2:18" x14ac:dyDescent="0.2">
      <c r="B34" s="157">
        <v>44591</v>
      </c>
      <c r="C34" s="158" t="s">
        <v>79</v>
      </c>
      <c r="E34" s="157">
        <v>44956</v>
      </c>
      <c r="F34" s="158" t="s">
        <v>80</v>
      </c>
      <c r="H34" s="157">
        <v>45321</v>
      </c>
      <c r="I34" s="158" t="s">
        <v>81</v>
      </c>
      <c r="K34" s="157">
        <v>45687</v>
      </c>
      <c r="L34" s="158" t="s">
        <v>76</v>
      </c>
      <c r="N34" s="157">
        <v>46052</v>
      </c>
      <c r="O34" s="158" t="s">
        <v>77</v>
      </c>
      <c r="Q34" s="157">
        <v>46417</v>
      </c>
      <c r="R34" s="158" t="s">
        <v>78</v>
      </c>
    </row>
    <row r="35" spans="2:18" x14ac:dyDescent="0.2">
      <c r="B35" s="157">
        <v>44592</v>
      </c>
      <c r="C35" s="158" t="s">
        <v>80</v>
      </c>
      <c r="E35" s="157">
        <v>44957</v>
      </c>
      <c r="F35" s="158" t="s">
        <v>81</v>
      </c>
      <c r="H35" s="157">
        <v>45322</v>
      </c>
      <c r="I35" s="158" t="s">
        <v>75</v>
      </c>
      <c r="K35" s="157">
        <v>45688</v>
      </c>
      <c r="L35" s="158" t="s">
        <v>77</v>
      </c>
      <c r="N35" s="157">
        <v>46053</v>
      </c>
      <c r="O35" s="158" t="s">
        <v>78</v>
      </c>
      <c r="Q35" s="157">
        <v>46418</v>
      </c>
      <c r="R35" s="158" t="s">
        <v>79</v>
      </c>
    </row>
    <row r="36" spans="2:18" x14ac:dyDescent="0.2">
      <c r="B36" s="157">
        <v>44593</v>
      </c>
      <c r="C36" s="158" t="s">
        <v>81</v>
      </c>
      <c r="E36" s="157">
        <v>44958</v>
      </c>
      <c r="F36" s="158" t="s">
        <v>75</v>
      </c>
      <c r="H36" s="157">
        <v>45323</v>
      </c>
      <c r="I36" s="158" t="s">
        <v>76</v>
      </c>
      <c r="K36" s="157">
        <v>45689</v>
      </c>
      <c r="L36" s="158" t="s">
        <v>78</v>
      </c>
      <c r="N36" s="157">
        <v>46054</v>
      </c>
      <c r="O36" s="158" t="s">
        <v>79</v>
      </c>
      <c r="Q36" s="157">
        <v>46419</v>
      </c>
      <c r="R36" s="158" t="s">
        <v>80</v>
      </c>
    </row>
    <row r="37" spans="2:18" x14ac:dyDescent="0.2">
      <c r="B37" s="157">
        <v>44594</v>
      </c>
      <c r="C37" s="158" t="s">
        <v>75</v>
      </c>
      <c r="E37" s="157">
        <v>44959</v>
      </c>
      <c r="F37" s="158" t="s">
        <v>76</v>
      </c>
      <c r="H37" s="157">
        <v>45324</v>
      </c>
      <c r="I37" s="158" t="s">
        <v>77</v>
      </c>
      <c r="K37" s="157">
        <v>45690</v>
      </c>
      <c r="L37" s="158" t="s">
        <v>79</v>
      </c>
      <c r="N37" s="157">
        <v>46055</v>
      </c>
      <c r="O37" s="158" t="s">
        <v>80</v>
      </c>
      <c r="Q37" s="157">
        <v>46420</v>
      </c>
      <c r="R37" s="158" t="s">
        <v>81</v>
      </c>
    </row>
    <row r="38" spans="2:18" x14ac:dyDescent="0.2">
      <c r="B38" s="157">
        <v>44595</v>
      </c>
      <c r="C38" s="158" t="s">
        <v>76</v>
      </c>
      <c r="E38" s="157">
        <v>44960</v>
      </c>
      <c r="F38" s="158" t="s">
        <v>77</v>
      </c>
      <c r="H38" s="157">
        <v>45325</v>
      </c>
      <c r="I38" s="158" t="s">
        <v>78</v>
      </c>
      <c r="K38" s="157">
        <v>45691</v>
      </c>
      <c r="L38" s="158" t="s">
        <v>80</v>
      </c>
      <c r="N38" s="157">
        <v>46056</v>
      </c>
      <c r="O38" s="158" t="s">
        <v>81</v>
      </c>
      <c r="Q38" s="157">
        <v>46421</v>
      </c>
      <c r="R38" s="158" t="s">
        <v>75</v>
      </c>
    </row>
    <row r="39" spans="2:18" x14ac:dyDescent="0.2">
      <c r="B39" s="157">
        <v>44596</v>
      </c>
      <c r="C39" s="158" t="s">
        <v>77</v>
      </c>
      <c r="E39" s="157">
        <v>44961</v>
      </c>
      <c r="F39" s="158" t="s">
        <v>78</v>
      </c>
      <c r="H39" s="157">
        <v>45326</v>
      </c>
      <c r="I39" s="158" t="s">
        <v>79</v>
      </c>
      <c r="K39" s="157">
        <v>45692</v>
      </c>
      <c r="L39" s="158" t="s">
        <v>81</v>
      </c>
      <c r="N39" s="157">
        <v>46057</v>
      </c>
      <c r="O39" s="158" t="s">
        <v>75</v>
      </c>
      <c r="Q39" s="157">
        <v>46422</v>
      </c>
      <c r="R39" t="s">
        <v>76</v>
      </c>
    </row>
    <row r="40" spans="2:18" x14ac:dyDescent="0.2">
      <c r="B40" s="157">
        <v>44597</v>
      </c>
      <c r="C40" s="158" t="s">
        <v>78</v>
      </c>
      <c r="E40" s="157">
        <v>44962</v>
      </c>
      <c r="F40" s="158" t="s">
        <v>79</v>
      </c>
      <c r="H40" s="157">
        <v>45327</v>
      </c>
      <c r="I40" s="158" t="s">
        <v>80</v>
      </c>
      <c r="K40" s="157">
        <v>45693</v>
      </c>
      <c r="L40" s="158" t="s">
        <v>75</v>
      </c>
      <c r="N40" s="157">
        <v>46058</v>
      </c>
      <c r="O40" t="s">
        <v>76</v>
      </c>
      <c r="Q40" s="157">
        <v>46423</v>
      </c>
      <c r="R40" s="158" t="s">
        <v>77</v>
      </c>
    </row>
    <row r="41" spans="2:18" x14ac:dyDescent="0.2">
      <c r="B41" s="157">
        <v>44598</v>
      </c>
      <c r="C41" s="158" t="s">
        <v>79</v>
      </c>
      <c r="E41" s="157">
        <v>44963</v>
      </c>
      <c r="F41" s="158" t="s">
        <v>80</v>
      </c>
      <c r="H41" s="157">
        <v>45328</v>
      </c>
      <c r="I41" s="158" t="s">
        <v>81</v>
      </c>
      <c r="K41" s="157">
        <v>45694</v>
      </c>
      <c r="L41" s="158" t="s">
        <v>76</v>
      </c>
      <c r="N41" s="157">
        <v>46059</v>
      </c>
      <c r="O41" s="158" t="s">
        <v>77</v>
      </c>
      <c r="Q41" s="157">
        <v>46424</v>
      </c>
      <c r="R41" s="158" t="s">
        <v>78</v>
      </c>
    </row>
    <row r="42" spans="2:18" x14ac:dyDescent="0.2">
      <c r="B42" s="157">
        <v>44599</v>
      </c>
      <c r="C42" s="158" t="s">
        <v>80</v>
      </c>
      <c r="E42" s="157">
        <v>44964</v>
      </c>
      <c r="F42" s="158" t="s">
        <v>81</v>
      </c>
      <c r="H42" s="157">
        <v>45329</v>
      </c>
      <c r="I42" s="158" t="s">
        <v>75</v>
      </c>
      <c r="K42" s="157">
        <v>45695</v>
      </c>
      <c r="L42" s="158" t="s">
        <v>77</v>
      </c>
      <c r="N42" s="157">
        <v>46060</v>
      </c>
      <c r="O42" s="158" t="s">
        <v>78</v>
      </c>
      <c r="Q42" s="157">
        <v>46425</v>
      </c>
      <c r="R42" s="158" t="s">
        <v>79</v>
      </c>
    </row>
    <row r="43" spans="2:18" x14ac:dyDescent="0.2">
      <c r="B43" s="157">
        <v>44600</v>
      </c>
      <c r="C43" s="158" t="s">
        <v>81</v>
      </c>
      <c r="E43" s="157">
        <v>44965</v>
      </c>
      <c r="F43" s="158" t="s">
        <v>75</v>
      </c>
      <c r="H43" s="157">
        <v>45330</v>
      </c>
      <c r="I43" s="158" t="s">
        <v>76</v>
      </c>
      <c r="K43" s="157">
        <v>45696</v>
      </c>
      <c r="L43" s="158" t="s">
        <v>78</v>
      </c>
      <c r="N43" s="157">
        <v>46061</v>
      </c>
      <c r="O43" s="158" t="s">
        <v>79</v>
      </c>
      <c r="Q43" s="157">
        <v>46426</v>
      </c>
      <c r="R43" s="158" t="s">
        <v>80</v>
      </c>
    </row>
    <row r="44" spans="2:18" x14ac:dyDescent="0.2">
      <c r="B44" s="157">
        <v>44601</v>
      </c>
      <c r="C44" s="158" t="s">
        <v>75</v>
      </c>
      <c r="E44" s="157">
        <v>44966</v>
      </c>
      <c r="F44" s="158" t="s">
        <v>76</v>
      </c>
      <c r="H44" s="157">
        <v>45331</v>
      </c>
      <c r="I44" s="158" t="s">
        <v>77</v>
      </c>
      <c r="K44" s="157">
        <v>45697</v>
      </c>
      <c r="L44" s="158" t="s">
        <v>79</v>
      </c>
      <c r="N44" s="157">
        <v>46062</v>
      </c>
      <c r="O44" s="158" t="s">
        <v>80</v>
      </c>
      <c r="Q44" s="157">
        <v>46427</v>
      </c>
      <c r="R44" s="158" t="s">
        <v>81</v>
      </c>
    </row>
    <row r="45" spans="2:18" x14ac:dyDescent="0.2">
      <c r="B45" s="157">
        <v>44602</v>
      </c>
      <c r="C45" s="158" t="s">
        <v>76</v>
      </c>
      <c r="E45" s="157">
        <v>44967</v>
      </c>
      <c r="F45" s="158" t="s">
        <v>77</v>
      </c>
      <c r="H45" s="157">
        <v>45332</v>
      </c>
      <c r="I45" s="158" t="s">
        <v>78</v>
      </c>
      <c r="K45" s="157">
        <v>45698</v>
      </c>
      <c r="L45" s="158" t="s">
        <v>80</v>
      </c>
      <c r="N45" s="157">
        <v>46063</v>
      </c>
      <c r="O45" s="158" t="s">
        <v>81</v>
      </c>
      <c r="Q45" s="157">
        <v>46428</v>
      </c>
      <c r="R45" s="158" t="s">
        <v>75</v>
      </c>
    </row>
    <row r="46" spans="2:18" x14ac:dyDescent="0.2">
      <c r="B46" s="157">
        <v>44603</v>
      </c>
      <c r="C46" s="158" t="s">
        <v>77</v>
      </c>
      <c r="E46" s="157">
        <v>44968</v>
      </c>
      <c r="F46" s="158" t="s">
        <v>78</v>
      </c>
      <c r="H46" s="157">
        <v>45333</v>
      </c>
      <c r="I46" s="158" t="s">
        <v>79</v>
      </c>
      <c r="K46" s="157">
        <v>45699</v>
      </c>
      <c r="L46" s="158" t="s">
        <v>81</v>
      </c>
      <c r="N46" s="157">
        <v>46064</v>
      </c>
      <c r="O46" s="158" t="s">
        <v>75</v>
      </c>
      <c r="Q46" s="157">
        <v>46429</v>
      </c>
      <c r="R46" t="s">
        <v>76</v>
      </c>
    </row>
    <row r="47" spans="2:18" x14ac:dyDescent="0.2">
      <c r="B47" s="157">
        <v>44604</v>
      </c>
      <c r="C47" s="158" t="s">
        <v>78</v>
      </c>
      <c r="E47" s="157">
        <v>44969</v>
      </c>
      <c r="F47" s="158" t="s">
        <v>79</v>
      </c>
      <c r="H47" s="157">
        <v>45334</v>
      </c>
      <c r="I47" s="158" t="s">
        <v>80</v>
      </c>
      <c r="K47" s="157">
        <v>45700</v>
      </c>
      <c r="L47" s="158" t="s">
        <v>75</v>
      </c>
      <c r="N47" s="157">
        <v>46065</v>
      </c>
      <c r="O47" t="s">
        <v>76</v>
      </c>
      <c r="Q47" s="157">
        <v>46430</v>
      </c>
      <c r="R47" s="158" t="s">
        <v>77</v>
      </c>
    </row>
    <row r="48" spans="2:18" x14ac:dyDescent="0.2">
      <c r="B48" s="157">
        <v>44605</v>
      </c>
      <c r="C48" s="158" t="s">
        <v>79</v>
      </c>
      <c r="E48" s="157">
        <v>44970</v>
      </c>
      <c r="F48" s="158" t="s">
        <v>80</v>
      </c>
      <c r="H48" s="157">
        <v>45335</v>
      </c>
      <c r="I48" s="158" t="s">
        <v>81</v>
      </c>
      <c r="K48" s="157">
        <v>45701</v>
      </c>
      <c r="L48" s="158" t="s">
        <v>76</v>
      </c>
      <c r="N48" s="157">
        <v>46066</v>
      </c>
      <c r="O48" s="158" t="s">
        <v>77</v>
      </c>
      <c r="Q48" s="157">
        <v>46431</v>
      </c>
      <c r="R48" s="158" t="s">
        <v>78</v>
      </c>
    </row>
    <row r="49" spans="2:18" x14ac:dyDescent="0.2">
      <c r="B49" s="157">
        <v>44606</v>
      </c>
      <c r="C49" s="158" t="s">
        <v>80</v>
      </c>
      <c r="E49" s="157">
        <v>44971</v>
      </c>
      <c r="F49" s="158" t="s">
        <v>81</v>
      </c>
      <c r="H49" s="157">
        <v>45336</v>
      </c>
      <c r="I49" s="158" t="s">
        <v>75</v>
      </c>
      <c r="K49" s="157">
        <v>45702</v>
      </c>
      <c r="L49" s="158" t="s">
        <v>77</v>
      </c>
      <c r="N49" s="157">
        <v>46067</v>
      </c>
      <c r="O49" s="158" t="s">
        <v>78</v>
      </c>
      <c r="Q49" s="157">
        <v>46432</v>
      </c>
      <c r="R49" s="158" t="s">
        <v>79</v>
      </c>
    </row>
    <row r="50" spans="2:18" x14ac:dyDescent="0.2">
      <c r="B50" s="157">
        <v>44607</v>
      </c>
      <c r="C50" s="158" t="s">
        <v>81</v>
      </c>
      <c r="E50" s="157">
        <v>44972</v>
      </c>
      <c r="F50" s="158" t="s">
        <v>75</v>
      </c>
      <c r="H50" s="157">
        <v>45337</v>
      </c>
      <c r="I50" s="158" t="s">
        <v>76</v>
      </c>
      <c r="K50" s="157">
        <v>45703</v>
      </c>
      <c r="L50" s="158" t="s">
        <v>78</v>
      </c>
      <c r="N50" s="157">
        <v>46068</v>
      </c>
      <c r="O50" s="158" t="s">
        <v>79</v>
      </c>
      <c r="Q50" s="157">
        <v>46433</v>
      </c>
      <c r="R50" s="158" t="s">
        <v>80</v>
      </c>
    </row>
    <row r="51" spans="2:18" x14ac:dyDescent="0.2">
      <c r="B51" s="157">
        <v>44608</v>
      </c>
      <c r="C51" s="158" t="s">
        <v>75</v>
      </c>
      <c r="E51" s="157">
        <v>44973</v>
      </c>
      <c r="F51" s="158" t="s">
        <v>76</v>
      </c>
      <c r="H51" s="157">
        <v>45338</v>
      </c>
      <c r="I51" s="158" t="s">
        <v>77</v>
      </c>
      <c r="K51" s="157">
        <v>45704</v>
      </c>
      <c r="L51" s="158" t="s">
        <v>79</v>
      </c>
      <c r="N51" s="157">
        <v>46069</v>
      </c>
      <c r="O51" s="158" t="s">
        <v>80</v>
      </c>
      <c r="Q51" s="157">
        <v>46434</v>
      </c>
      <c r="R51" s="158" t="s">
        <v>81</v>
      </c>
    </row>
    <row r="52" spans="2:18" x14ac:dyDescent="0.2">
      <c r="B52" s="157">
        <v>44609</v>
      </c>
      <c r="C52" s="158" t="s">
        <v>76</v>
      </c>
      <c r="E52" s="157">
        <v>44974</v>
      </c>
      <c r="F52" s="158" t="s">
        <v>77</v>
      </c>
      <c r="H52" s="157">
        <v>45339</v>
      </c>
      <c r="I52" s="158" t="s">
        <v>78</v>
      </c>
      <c r="K52" s="157">
        <v>45705</v>
      </c>
      <c r="L52" s="158" t="s">
        <v>80</v>
      </c>
      <c r="N52" s="157">
        <v>46070</v>
      </c>
      <c r="O52" s="158" t="s">
        <v>81</v>
      </c>
      <c r="Q52" s="157">
        <v>46435</v>
      </c>
      <c r="R52" s="158" t="s">
        <v>75</v>
      </c>
    </row>
    <row r="53" spans="2:18" x14ac:dyDescent="0.2">
      <c r="B53" s="157">
        <v>44610</v>
      </c>
      <c r="C53" s="158" t="s">
        <v>77</v>
      </c>
      <c r="E53" s="157">
        <v>44975</v>
      </c>
      <c r="F53" s="158" t="s">
        <v>78</v>
      </c>
      <c r="H53" s="157">
        <v>45340</v>
      </c>
      <c r="I53" s="158" t="s">
        <v>79</v>
      </c>
      <c r="K53" s="157">
        <v>45706</v>
      </c>
      <c r="L53" s="158" t="s">
        <v>81</v>
      </c>
      <c r="N53" s="157">
        <v>46071</v>
      </c>
      <c r="O53" s="158" t="s">
        <v>75</v>
      </c>
      <c r="Q53" s="157">
        <v>46436</v>
      </c>
      <c r="R53" t="s">
        <v>76</v>
      </c>
    </row>
    <row r="54" spans="2:18" x14ac:dyDescent="0.2">
      <c r="B54" s="157">
        <v>44611</v>
      </c>
      <c r="C54" s="158" t="s">
        <v>78</v>
      </c>
      <c r="E54" s="157">
        <v>44976</v>
      </c>
      <c r="F54" s="158" t="s">
        <v>79</v>
      </c>
      <c r="H54" s="157">
        <v>45341</v>
      </c>
      <c r="I54" s="158" t="s">
        <v>80</v>
      </c>
      <c r="K54" s="157">
        <v>45707</v>
      </c>
      <c r="L54" s="158" t="s">
        <v>75</v>
      </c>
      <c r="N54" s="157">
        <v>46072</v>
      </c>
      <c r="O54" t="s">
        <v>76</v>
      </c>
      <c r="Q54" s="157">
        <v>46437</v>
      </c>
      <c r="R54" s="158" t="s">
        <v>77</v>
      </c>
    </row>
    <row r="55" spans="2:18" x14ac:dyDescent="0.2">
      <c r="B55" s="157">
        <v>44612</v>
      </c>
      <c r="C55" s="158" t="s">
        <v>79</v>
      </c>
      <c r="E55" s="157">
        <v>44977</v>
      </c>
      <c r="F55" s="158" t="s">
        <v>80</v>
      </c>
      <c r="H55" s="157">
        <v>45342</v>
      </c>
      <c r="I55" s="158" t="s">
        <v>81</v>
      </c>
      <c r="K55" s="157">
        <v>45708</v>
      </c>
      <c r="L55" s="158" t="s">
        <v>76</v>
      </c>
      <c r="N55" s="157">
        <v>46073</v>
      </c>
      <c r="O55" s="158" t="s">
        <v>77</v>
      </c>
      <c r="Q55" s="157">
        <v>46438</v>
      </c>
      <c r="R55" s="158" t="s">
        <v>78</v>
      </c>
    </row>
    <row r="56" spans="2:18" x14ac:dyDescent="0.2">
      <c r="B56" s="157">
        <v>44613</v>
      </c>
      <c r="C56" s="158" t="s">
        <v>80</v>
      </c>
      <c r="E56" s="157">
        <v>44978</v>
      </c>
      <c r="F56" s="158" t="s">
        <v>81</v>
      </c>
      <c r="H56" s="157">
        <v>45343</v>
      </c>
      <c r="I56" s="158" t="s">
        <v>75</v>
      </c>
      <c r="K56" s="157">
        <v>45709</v>
      </c>
      <c r="L56" s="158" t="s">
        <v>77</v>
      </c>
      <c r="N56" s="157">
        <v>46074</v>
      </c>
      <c r="O56" s="158" t="s">
        <v>78</v>
      </c>
      <c r="Q56" s="157">
        <v>46439</v>
      </c>
      <c r="R56" s="158" t="s">
        <v>79</v>
      </c>
    </row>
    <row r="57" spans="2:18" x14ac:dyDescent="0.2">
      <c r="B57" s="157">
        <v>44614</v>
      </c>
      <c r="C57" s="158" t="s">
        <v>81</v>
      </c>
      <c r="E57" s="157">
        <v>44979</v>
      </c>
      <c r="F57" s="158" t="s">
        <v>75</v>
      </c>
      <c r="H57" s="157">
        <v>45344</v>
      </c>
      <c r="I57" s="158" t="s">
        <v>76</v>
      </c>
      <c r="K57" s="157">
        <v>45710</v>
      </c>
      <c r="L57" s="158" t="s">
        <v>78</v>
      </c>
      <c r="N57" s="157">
        <v>46075</v>
      </c>
      <c r="O57" s="158" t="s">
        <v>79</v>
      </c>
      <c r="Q57" s="157">
        <v>46440</v>
      </c>
      <c r="R57" s="158" t="s">
        <v>80</v>
      </c>
    </row>
    <row r="58" spans="2:18" x14ac:dyDescent="0.2">
      <c r="B58" s="157">
        <v>44615</v>
      </c>
      <c r="C58" s="158" t="s">
        <v>75</v>
      </c>
      <c r="E58" s="157">
        <v>44980</v>
      </c>
      <c r="F58" s="158" t="s">
        <v>76</v>
      </c>
      <c r="H58" s="157">
        <v>45345</v>
      </c>
      <c r="I58" s="158" t="s">
        <v>77</v>
      </c>
      <c r="K58" s="157">
        <v>45711</v>
      </c>
      <c r="L58" s="158" t="s">
        <v>79</v>
      </c>
      <c r="N58" s="157">
        <v>46076</v>
      </c>
      <c r="O58" s="158" t="s">
        <v>80</v>
      </c>
      <c r="Q58" s="157">
        <v>46441</v>
      </c>
      <c r="R58" s="158" t="s">
        <v>81</v>
      </c>
    </row>
    <row r="59" spans="2:18" x14ac:dyDescent="0.2">
      <c r="B59" s="157">
        <v>44616</v>
      </c>
      <c r="C59" s="158" t="s">
        <v>76</v>
      </c>
      <c r="E59" s="157">
        <v>44981</v>
      </c>
      <c r="F59" s="158" t="s">
        <v>77</v>
      </c>
      <c r="H59" s="157">
        <v>45346</v>
      </c>
      <c r="I59" s="158" t="s">
        <v>78</v>
      </c>
      <c r="K59" s="157">
        <v>45712</v>
      </c>
      <c r="L59" s="158" t="s">
        <v>80</v>
      </c>
      <c r="N59" s="157">
        <v>46077</v>
      </c>
      <c r="O59" s="158" t="s">
        <v>81</v>
      </c>
      <c r="Q59" s="157">
        <v>46442</v>
      </c>
      <c r="R59" s="158" t="s">
        <v>75</v>
      </c>
    </row>
    <row r="60" spans="2:18" x14ac:dyDescent="0.2">
      <c r="B60" s="157">
        <v>44617</v>
      </c>
      <c r="C60" s="158" t="s">
        <v>77</v>
      </c>
      <c r="E60" s="157">
        <v>44982</v>
      </c>
      <c r="F60" s="158" t="s">
        <v>78</v>
      </c>
      <c r="H60" s="157">
        <v>45347</v>
      </c>
      <c r="I60" s="158" t="s">
        <v>79</v>
      </c>
      <c r="K60" s="157">
        <v>45713</v>
      </c>
      <c r="L60" s="158" t="s">
        <v>81</v>
      </c>
      <c r="N60" s="157">
        <v>46078</v>
      </c>
      <c r="O60" s="158" t="s">
        <v>75</v>
      </c>
      <c r="Q60" s="157">
        <v>46443</v>
      </c>
      <c r="R60" t="s">
        <v>76</v>
      </c>
    </row>
    <row r="61" spans="2:18" x14ac:dyDescent="0.2">
      <c r="B61" s="157">
        <v>44618</v>
      </c>
      <c r="C61" s="158" t="s">
        <v>78</v>
      </c>
      <c r="E61" s="157">
        <v>44983</v>
      </c>
      <c r="F61" s="158" t="s">
        <v>79</v>
      </c>
      <c r="H61" s="157">
        <v>45348</v>
      </c>
      <c r="I61" s="158" t="s">
        <v>80</v>
      </c>
      <c r="K61" s="157">
        <v>45714</v>
      </c>
      <c r="L61" s="158" t="s">
        <v>75</v>
      </c>
      <c r="N61" s="157">
        <v>46079</v>
      </c>
      <c r="O61" t="s">
        <v>76</v>
      </c>
      <c r="Q61" s="157">
        <v>46444</v>
      </c>
      <c r="R61" s="158" t="s">
        <v>77</v>
      </c>
    </row>
    <row r="62" spans="2:18" x14ac:dyDescent="0.2">
      <c r="B62" s="157">
        <v>44619</v>
      </c>
      <c r="C62" s="158" t="s">
        <v>79</v>
      </c>
      <c r="E62" s="157">
        <v>44984</v>
      </c>
      <c r="F62" s="158" t="s">
        <v>80</v>
      </c>
      <c r="H62" s="157">
        <v>45349</v>
      </c>
      <c r="I62" s="158" t="s">
        <v>81</v>
      </c>
      <c r="K62" s="157">
        <v>45715</v>
      </c>
      <c r="L62" s="158" t="s">
        <v>76</v>
      </c>
      <c r="N62" s="157">
        <v>46080</v>
      </c>
      <c r="O62" s="158" t="s">
        <v>77</v>
      </c>
      <c r="Q62" s="157">
        <v>46445</v>
      </c>
      <c r="R62" s="158" t="s">
        <v>78</v>
      </c>
    </row>
    <row r="63" spans="2:18" x14ac:dyDescent="0.2">
      <c r="B63" s="157">
        <v>44620</v>
      </c>
      <c r="C63" s="158" t="s">
        <v>80</v>
      </c>
      <c r="E63" s="157">
        <v>44985</v>
      </c>
      <c r="F63" s="158" t="s">
        <v>81</v>
      </c>
      <c r="H63" s="157">
        <v>45350</v>
      </c>
      <c r="I63" s="158" t="s">
        <v>75</v>
      </c>
      <c r="K63" s="157">
        <v>45716</v>
      </c>
      <c r="L63" s="158" t="s">
        <v>77</v>
      </c>
      <c r="N63" s="157">
        <v>46081</v>
      </c>
      <c r="O63" s="158" t="s">
        <v>78</v>
      </c>
      <c r="Q63" s="157">
        <v>46446</v>
      </c>
      <c r="R63" s="158" t="s">
        <v>79</v>
      </c>
    </row>
    <row r="64" spans="2:18" x14ac:dyDescent="0.2">
      <c r="B64" s="157">
        <v>44621</v>
      </c>
      <c r="C64" s="158" t="s">
        <v>81</v>
      </c>
      <c r="E64" s="157">
        <v>44986</v>
      </c>
      <c r="F64" s="158" t="s">
        <v>75</v>
      </c>
      <c r="H64" s="157">
        <v>45351</v>
      </c>
      <c r="I64" s="158" t="s">
        <v>76</v>
      </c>
      <c r="K64" s="157">
        <v>45717</v>
      </c>
      <c r="L64" s="158" t="s">
        <v>78</v>
      </c>
      <c r="N64" s="157">
        <v>46082</v>
      </c>
      <c r="O64" s="158" t="s">
        <v>79</v>
      </c>
      <c r="Q64" s="157">
        <v>46447</v>
      </c>
      <c r="R64" s="158" t="s">
        <v>80</v>
      </c>
    </row>
    <row r="65" spans="2:18" x14ac:dyDescent="0.2">
      <c r="B65" s="157">
        <v>44622</v>
      </c>
      <c r="C65" s="158" t="s">
        <v>75</v>
      </c>
      <c r="E65" s="157">
        <v>44987</v>
      </c>
      <c r="F65" s="158" t="s">
        <v>76</v>
      </c>
      <c r="H65" s="157">
        <v>45352</v>
      </c>
      <c r="I65" s="158" t="s">
        <v>77</v>
      </c>
      <c r="K65" s="157">
        <v>45718</v>
      </c>
      <c r="L65" s="158" t="s">
        <v>79</v>
      </c>
      <c r="N65" s="157">
        <v>46083</v>
      </c>
      <c r="O65" s="158" t="s">
        <v>80</v>
      </c>
      <c r="Q65" s="157">
        <v>46448</v>
      </c>
      <c r="R65" s="158" t="s">
        <v>81</v>
      </c>
    </row>
    <row r="66" spans="2:18" x14ac:dyDescent="0.2">
      <c r="B66" s="157">
        <v>44623</v>
      </c>
      <c r="C66" s="158" t="s">
        <v>76</v>
      </c>
      <c r="E66" s="157">
        <v>44988</v>
      </c>
      <c r="F66" s="158" t="s">
        <v>77</v>
      </c>
      <c r="H66" s="157">
        <v>45353</v>
      </c>
      <c r="I66" s="158" t="s">
        <v>78</v>
      </c>
      <c r="K66" s="157">
        <v>45719</v>
      </c>
      <c r="L66" s="158" t="s">
        <v>80</v>
      </c>
      <c r="N66" s="157">
        <v>46084</v>
      </c>
      <c r="O66" s="158" t="s">
        <v>81</v>
      </c>
      <c r="Q66" s="157">
        <v>46449</v>
      </c>
      <c r="R66" s="158" t="s">
        <v>75</v>
      </c>
    </row>
    <row r="67" spans="2:18" x14ac:dyDescent="0.2">
      <c r="B67" s="157">
        <v>44624</v>
      </c>
      <c r="C67" s="158" t="s">
        <v>77</v>
      </c>
      <c r="E67" s="157">
        <v>44989</v>
      </c>
      <c r="F67" s="158" t="s">
        <v>78</v>
      </c>
      <c r="H67" s="157">
        <v>45354</v>
      </c>
      <c r="I67" s="158" t="s">
        <v>79</v>
      </c>
      <c r="K67" s="157">
        <v>45720</v>
      </c>
      <c r="L67" s="158" t="s">
        <v>81</v>
      </c>
      <c r="N67" s="157">
        <v>46085</v>
      </c>
      <c r="O67" s="158" t="s">
        <v>75</v>
      </c>
      <c r="Q67" s="157">
        <v>46450</v>
      </c>
      <c r="R67" t="s">
        <v>76</v>
      </c>
    </row>
    <row r="68" spans="2:18" x14ac:dyDescent="0.2">
      <c r="B68" s="157">
        <v>44625</v>
      </c>
      <c r="C68" s="158" t="s">
        <v>78</v>
      </c>
      <c r="E68" s="157">
        <v>44990</v>
      </c>
      <c r="F68" s="158" t="s">
        <v>79</v>
      </c>
      <c r="H68" s="157">
        <v>45355</v>
      </c>
      <c r="I68" s="158" t="s">
        <v>80</v>
      </c>
      <c r="K68" s="157">
        <v>45721</v>
      </c>
      <c r="L68" s="158" t="s">
        <v>75</v>
      </c>
      <c r="N68" s="157">
        <v>46086</v>
      </c>
      <c r="O68" t="s">
        <v>76</v>
      </c>
      <c r="Q68" s="157">
        <v>46451</v>
      </c>
      <c r="R68" s="158" t="s">
        <v>77</v>
      </c>
    </row>
    <row r="69" spans="2:18" x14ac:dyDescent="0.2">
      <c r="B69" s="157">
        <v>44626</v>
      </c>
      <c r="C69" s="158" t="s">
        <v>79</v>
      </c>
      <c r="E69" s="157">
        <v>44991</v>
      </c>
      <c r="F69" s="158" t="s">
        <v>80</v>
      </c>
      <c r="H69" s="157">
        <v>45356</v>
      </c>
      <c r="I69" s="158" t="s">
        <v>81</v>
      </c>
      <c r="K69" s="157">
        <v>45722</v>
      </c>
      <c r="L69" s="158" t="s">
        <v>76</v>
      </c>
      <c r="N69" s="157">
        <v>46087</v>
      </c>
      <c r="O69" s="158" t="s">
        <v>77</v>
      </c>
      <c r="Q69" s="157">
        <v>46452</v>
      </c>
      <c r="R69" s="158" t="s">
        <v>78</v>
      </c>
    </row>
    <row r="70" spans="2:18" x14ac:dyDescent="0.2">
      <c r="B70" s="157">
        <v>44627</v>
      </c>
      <c r="C70" s="158" t="s">
        <v>80</v>
      </c>
      <c r="E70" s="157">
        <v>44992</v>
      </c>
      <c r="F70" s="158" t="s">
        <v>81</v>
      </c>
      <c r="H70" s="157">
        <v>45357</v>
      </c>
      <c r="I70" s="158" t="s">
        <v>75</v>
      </c>
      <c r="K70" s="157">
        <v>45723</v>
      </c>
      <c r="L70" s="158" t="s">
        <v>77</v>
      </c>
      <c r="N70" s="157">
        <v>46088</v>
      </c>
      <c r="O70" s="158" t="s">
        <v>78</v>
      </c>
      <c r="Q70" s="157">
        <v>46453</v>
      </c>
      <c r="R70" s="158" t="s">
        <v>79</v>
      </c>
    </row>
    <row r="71" spans="2:18" x14ac:dyDescent="0.2">
      <c r="B71" s="157">
        <v>44628</v>
      </c>
      <c r="C71" s="158" t="s">
        <v>81</v>
      </c>
      <c r="E71" s="157">
        <v>44993</v>
      </c>
      <c r="F71" s="158" t="s">
        <v>75</v>
      </c>
      <c r="H71" s="157">
        <v>45358</v>
      </c>
      <c r="I71" s="158" t="s">
        <v>76</v>
      </c>
      <c r="K71" s="157">
        <v>45724</v>
      </c>
      <c r="L71" s="158" t="s">
        <v>78</v>
      </c>
      <c r="N71" s="157">
        <v>46089</v>
      </c>
      <c r="O71" s="158" t="s">
        <v>79</v>
      </c>
      <c r="Q71" s="157">
        <v>46454</v>
      </c>
      <c r="R71" s="158" t="s">
        <v>80</v>
      </c>
    </row>
    <row r="72" spans="2:18" x14ac:dyDescent="0.2">
      <c r="B72" s="157">
        <v>44629</v>
      </c>
      <c r="C72" s="158" t="s">
        <v>75</v>
      </c>
      <c r="E72" s="157">
        <v>44994</v>
      </c>
      <c r="F72" s="158" t="s">
        <v>76</v>
      </c>
      <c r="H72" s="157">
        <v>45359</v>
      </c>
      <c r="I72" s="158" t="s">
        <v>77</v>
      </c>
      <c r="K72" s="157">
        <v>45725</v>
      </c>
      <c r="L72" s="158" t="s">
        <v>79</v>
      </c>
      <c r="N72" s="157">
        <v>46090</v>
      </c>
      <c r="O72" s="158" t="s">
        <v>80</v>
      </c>
      <c r="Q72" s="157">
        <v>46455</v>
      </c>
      <c r="R72" s="158" t="s">
        <v>81</v>
      </c>
    </row>
    <row r="73" spans="2:18" x14ac:dyDescent="0.2">
      <c r="B73" s="157">
        <v>44630</v>
      </c>
      <c r="C73" s="158" t="s">
        <v>76</v>
      </c>
      <c r="E73" s="157">
        <v>44995</v>
      </c>
      <c r="F73" s="158" t="s">
        <v>77</v>
      </c>
      <c r="H73" s="157">
        <v>45360</v>
      </c>
      <c r="I73" s="158" t="s">
        <v>78</v>
      </c>
      <c r="K73" s="157">
        <v>45726</v>
      </c>
      <c r="L73" s="158" t="s">
        <v>80</v>
      </c>
      <c r="N73" s="157">
        <v>46091</v>
      </c>
      <c r="O73" s="158" t="s">
        <v>81</v>
      </c>
      <c r="Q73" s="157">
        <v>46456</v>
      </c>
      <c r="R73" s="158" t="s">
        <v>75</v>
      </c>
    </row>
    <row r="74" spans="2:18" x14ac:dyDescent="0.2">
      <c r="B74" s="157">
        <v>44631</v>
      </c>
      <c r="C74" s="158" t="s">
        <v>77</v>
      </c>
      <c r="E74" s="157">
        <v>44996</v>
      </c>
      <c r="F74" s="158" t="s">
        <v>78</v>
      </c>
      <c r="H74" s="157">
        <v>45361</v>
      </c>
      <c r="I74" s="158" t="s">
        <v>79</v>
      </c>
      <c r="K74" s="157">
        <v>45727</v>
      </c>
      <c r="L74" s="158" t="s">
        <v>81</v>
      </c>
      <c r="N74" s="157">
        <v>46092</v>
      </c>
      <c r="O74" s="158" t="s">
        <v>75</v>
      </c>
      <c r="Q74" s="157">
        <v>46457</v>
      </c>
      <c r="R74" t="s">
        <v>76</v>
      </c>
    </row>
    <row r="75" spans="2:18" x14ac:dyDescent="0.2">
      <c r="B75" s="157">
        <v>44632</v>
      </c>
      <c r="C75" s="158" t="s">
        <v>78</v>
      </c>
      <c r="E75" s="157">
        <v>44997</v>
      </c>
      <c r="F75" s="158" t="s">
        <v>79</v>
      </c>
      <c r="H75" s="157">
        <v>45362</v>
      </c>
      <c r="I75" s="158" t="s">
        <v>80</v>
      </c>
      <c r="K75" s="157">
        <v>45728</v>
      </c>
      <c r="L75" s="158" t="s">
        <v>75</v>
      </c>
      <c r="N75" s="157">
        <v>46093</v>
      </c>
      <c r="O75" t="s">
        <v>76</v>
      </c>
      <c r="Q75" s="157">
        <v>46458</v>
      </c>
      <c r="R75" s="158" t="s">
        <v>77</v>
      </c>
    </row>
    <row r="76" spans="2:18" x14ac:dyDescent="0.2">
      <c r="B76" s="157">
        <v>44633</v>
      </c>
      <c r="C76" s="158" t="s">
        <v>79</v>
      </c>
      <c r="E76" s="157">
        <v>44998</v>
      </c>
      <c r="F76" s="158" t="s">
        <v>80</v>
      </c>
      <c r="H76" s="157">
        <v>45363</v>
      </c>
      <c r="I76" s="158" t="s">
        <v>81</v>
      </c>
      <c r="K76" s="157">
        <v>45729</v>
      </c>
      <c r="L76" s="158" t="s">
        <v>76</v>
      </c>
      <c r="N76" s="157">
        <v>46094</v>
      </c>
      <c r="O76" s="158" t="s">
        <v>77</v>
      </c>
      <c r="Q76" s="157">
        <v>46459</v>
      </c>
      <c r="R76" s="158" t="s">
        <v>78</v>
      </c>
    </row>
    <row r="77" spans="2:18" x14ac:dyDescent="0.2">
      <c r="B77" s="157">
        <v>44634</v>
      </c>
      <c r="C77" s="158" t="s">
        <v>80</v>
      </c>
      <c r="E77" s="157">
        <v>44999</v>
      </c>
      <c r="F77" s="158" t="s">
        <v>81</v>
      </c>
      <c r="H77" s="157">
        <v>45364</v>
      </c>
      <c r="I77" s="158" t="s">
        <v>75</v>
      </c>
      <c r="K77" s="157">
        <v>45730</v>
      </c>
      <c r="L77" s="158" t="s">
        <v>77</v>
      </c>
      <c r="N77" s="157">
        <v>46095</v>
      </c>
      <c r="O77" s="158" t="s">
        <v>78</v>
      </c>
      <c r="Q77" s="157">
        <v>46460</v>
      </c>
      <c r="R77" s="158" t="s">
        <v>79</v>
      </c>
    </row>
    <row r="78" spans="2:18" x14ac:dyDescent="0.2">
      <c r="B78" s="157">
        <v>44635</v>
      </c>
      <c r="C78" s="158" t="s">
        <v>81</v>
      </c>
      <c r="E78" s="157">
        <v>45000</v>
      </c>
      <c r="F78" s="158" t="s">
        <v>75</v>
      </c>
      <c r="H78" s="157">
        <v>45365</v>
      </c>
      <c r="I78" s="158" t="s">
        <v>76</v>
      </c>
      <c r="K78" s="157">
        <v>45731</v>
      </c>
      <c r="L78" s="158" t="s">
        <v>78</v>
      </c>
      <c r="N78" s="157">
        <v>46096</v>
      </c>
      <c r="O78" s="158" t="s">
        <v>79</v>
      </c>
      <c r="Q78" s="157">
        <v>46461</v>
      </c>
      <c r="R78" s="158" t="s">
        <v>80</v>
      </c>
    </row>
    <row r="79" spans="2:18" x14ac:dyDescent="0.2">
      <c r="B79" s="157">
        <v>44636</v>
      </c>
      <c r="C79" s="158" t="s">
        <v>75</v>
      </c>
      <c r="E79" s="157">
        <v>45001</v>
      </c>
      <c r="F79" s="158" t="s">
        <v>76</v>
      </c>
      <c r="H79" s="157">
        <v>45366</v>
      </c>
      <c r="I79" s="158" t="s">
        <v>77</v>
      </c>
      <c r="K79" s="157">
        <v>45732</v>
      </c>
      <c r="L79" s="158" t="s">
        <v>79</v>
      </c>
      <c r="N79" s="157">
        <v>46097</v>
      </c>
      <c r="O79" s="158" t="s">
        <v>80</v>
      </c>
      <c r="Q79" s="157">
        <v>46462</v>
      </c>
      <c r="R79" s="158" t="s">
        <v>81</v>
      </c>
    </row>
    <row r="80" spans="2:18" x14ac:dyDescent="0.2">
      <c r="B80" s="157">
        <v>44637</v>
      </c>
      <c r="C80" s="158" t="s">
        <v>76</v>
      </c>
      <c r="E80" s="157">
        <v>45002</v>
      </c>
      <c r="F80" s="158" t="s">
        <v>77</v>
      </c>
      <c r="H80" s="157">
        <v>45367</v>
      </c>
      <c r="I80" s="158" t="s">
        <v>78</v>
      </c>
      <c r="K80" s="157">
        <v>45733</v>
      </c>
      <c r="L80" s="158" t="s">
        <v>80</v>
      </c>
      <c r="N80" s="157">
        <v>46098</v>
      </c>
      <c r="O80" s="158" t="s">
        <v>81</v>
      </c>
      <c r="Q80" s="157">
        <v>46463</v>
      </c>
      <c r="R80" s="158" t="s">
        <v>75</v>
      </c>
    </row>
    <row r="81" spans="2:18" x14ac:dyDescent="0.2">
      <c r="B81" s="157">
        <v>44638</v>
      </c>
      <c r="C81" s="158" t="s">
        <v>77</v>
      </c>
      <c r="E81" s="157">
        <v>45003</v>
      </c>
      <c r="F81" s="158" t="s">
        <v>78</v>
      </c>
      <c r="H81" s="157">
        <v>45368</v>
      </c>
      <c r="I81" s="158" t="s">
        <v>79</v>
      </c>
      <c r="K81" s="157">
        <v>45734</v>
      </c>
      <c r="L81" s="158" t="s">
        <v>81</v>
      </c>
      <c r="N81" s="157">
        <v>46099</v>
      </c>
      <c r="O81" s="158" t="s">
        <v>75</v>
      </c>
      <c r="Q81" s="157">
        <v>46464</v>
      </c>
      <c r="R81" t="s">
        <v>76</v>
      </c>
    </row>
    <row r="82" spans="2:18" x14ac:dyDescent="0.2">
      <c r="B82" s="157">
        <v>44639</v>
      </c>
      <c r="C82" s="158" t="s">
        <v>78</v>
      </c>
      <c r="E82" s="157">
        <v>45004</v>
      </c>
      <c r="F82" s="158" t="s">
        <v>79</v>
      </c>
      <c r="H82" s="157">
        <v>45369</v>
      </c>
      <c r="I82" s="158" t="s">
        <v>80</v>
      </c>
      <c r="K82" s="157">
        <v>45735</v>
      </c>
      <c r="L82" s="158" t="s">
        <v>75</v>
      </c>
      <c r="N82" s="157">
        <v>46100</v>
      </c>
      <c r="O82" t="s">
        <v>76</v>
      </c>
      <c r="Q82" s="157">
        <v>46465</v>
      </c>
      <c r="R82" s="158" t="s">
        <v>77</v>
      </c>
    </row>
    <row r="83" spans="2:18" x14ac:dyDescent="0.2">
      <c r="B83" s="157">
        <v>44640</v>
      </c>
      <c r="C83" s="158" t="s">
        <v>79</v>
      </c>
      <c r="E83" s="157">
        <v>45005</v>
      </c>
      <c r="F83" s="158" t="s">
        <v>80</v>
      </c>
      <c r="H83" s="157">
        <v>45370</v>
      </c>
      <c r="I83" s="158" t="s">
        <v>81</v>
      </c>
      <c r="K83" s="157">
        <v>45736</v>
      </c>
      <c r="L83" s="158" t="s">
        <v>76</v>
      </c>
      <c r="N83" s="157">
        <v>46101</v>
      </c>
      <c r="O83" s="158" t="s">
        <v>77</v>
      </c>
      <c r="Q83" s="157">
        <v>46466</v>
      </c>
      <c r="R83" s="158" t="s">
        <v>78</v>
      </c>
    </row>
    <row r="84" spans="2:18" x14ac:dyDescent="0.2">
      <c r="B84" s="157">
        <v>44641</v>
      </c>
      <c r="C84" s="158" t="s">
        <v>80</v>
      </c>
      <c r="E84" s="157">
        <v>45006</v>
      </c>
      <c r="F84" s="158" t="s">
        <v>81</v>
      </c>
      <c r="H84" s="157">
        <v>45371</v>
      </c>
      <c r="I84" s="158" t="s">
        <v>75</v>
      </c>
      <c r="K84" s="157">
        <v>45737</v>
      </c>
      <c r="L84" s="158" t="s">
        <v>77</v>
      </c>
      <c r="N84" s="157">
        <v>46102</v>
      </c>
      <c r="O84" s="158" t="s">
        <v>78</v>
      </c>
      <c r="Q84" s="157">
        <v>46467</v>
      </c>
      <c r="R84" s="158" t="s">
        <v>79</v>
      </c>
    </row>
    <row r="85" spans="2:18" x14ac:dyDescent="0.2">
      <c r="B85" s="157">
        <v>44642</v>
      </c>
      <c r="C85" s="158" t="s">
        <v>81</v>
      </c>
      <c r="E85" s="157">
        <v>45007</v>
      </c>
      <c r="F85" s="158" t="s">
        <v>75</v>
      </c>
      <c r="H85" s="157">
        <v>45372</v>
      </c>
      <c r="I85" s="158" t="s">
        <v>76</v>
      </c>
      <c r="K85" s="157">
        <v>45738</v>
      </c>
      <c r="L85" s="158" t="s">
        <v>78</v>
      </c>
      <c r="N85" s="157">
        <v>46103</v>
      </c>
      <c r="O85" s="158" t="s">
        <v>79</v>
      </c>
      <c r="Q85" s="157">
        <v>46468</v>
      </c>
      <c r="R85" s="158" t="s">
        <v>80</v>
      </c>
    </row>
    <row r="86" spans="2:18" x14ac:dyDescent="0.2">
      <c r="B86" s="157">
        <v>44643</v>
      </c>
      <c r="C86" s="158" t="s">
        <v>75</v>
      </c>
      <c r="E86" s="157">
        <v>45008</v>
      </c>
      <c r="F86" s="158" t="s">
        <v>76</v>
      </c>
      <c r="H86" s="157">
        <v>45373</v>
      </c>
      <c r="I86" s="158" t="s">
        <v>77</v>
      </c>
      <c r="K86" s="157">
        <v>45739</v>
      </c>
      <c r="L86" s="158" t="s">
        <v>79</v>
      </c>
      <c r="N86" s="157">
        <v>46104</v>
      </c>
      <c r="O86" s="158" t="s">
        <v>80</v>
      </c>
      <c r="Q86" s="157">
        <v>46469</v>
      </c>
      <c r="R86" s="158" t="s">
        <v>81</v>
      </c>
    </row>
    <row r="87" spans="2:18" x14ac:dyDescent="0.2">
      <c r="B87" s="157">
        <v>44644</v>
      </c>
      <c r="C87" s="158" t="s">
        <v>76</v>
      </c>
      <c r="E87" s="157">
        <v>45009</v>
      </c>
      <c r="F87" s="158" t="s">
        <v>77</v>
      </c>
      <c r="H87" s="157">
        <v>45374</v>
      </c>
      <c r="I87" s="158" t="s">
        <v>78</v>
      </c>
      <c r="K87" s="157">
        <v>45740</v>
      </c>
      <c r="L87" s="158" t="s">
        <v>80</v>
      </c>
      <c r="N87" s="157">
        <v>46105</v>
      </c>
      <c r="O87" s="158" t="s">
        <v>81</v>
      </c>
      <c r="Q87" s="157">
        <v>46470</v>
      </c>
      <c r="R87" s="158" t="s">
        <v>75</v>
      </c>
    </row>
    <row r="88" spans="2:18" x14ac:dyDescent="0.2">
      <c r="B88" s="157">
        <v>44645</v>
      </c>
      <c r="C88" s="158" t="s">
        <v>77</v>
      </c>
      <c r="E88" s="157">
        <v>45010</v>
      </c>
      <c r="F88" s="158" t="s">
        <v>78</v>
      </c>
      <c r="H88" s="157">
        <v>45375</v>
      </c>
      <c r="I88" s="158" t="s">
        <v>79</v>
      </c>
      <c r="K88" s="157">
        <v>45741</v>
      </c>
      <c r="L88" s="158" t="s">
        <v>81</v>
      </c>
      <c r="N88" s="157">
        <v>46106</v>
      </c>
      <c r="O88" s="158" t="s">
        <v>75</v>
      </c>
      <c r="Q88" s="157">
        <v>46471</v>
      </c>
      <c r="R88" t="s">
        <v>76</v>
      </c>
    </row>
    <row r="89" spans="2:18" x14ac:dyDescent="0.2">
      <c r="B89" s="157">
        <v>44646</v>
      </c>
      <c r="C89" s="158" t="s">
        <v>78</v>
      </c>
      <c r="E89" s="157">
        <v>45011</v>
      </c>
      <c r="F89" s="158" t="s">
        <v>79</v>
      </c>
      <c r="H89" s="157">
        <v>45376</v>
      </c>
      <c r="I89" s="158" t="s">
        <v>80</v>
      </c>
      <c r="K89" s="157">
        <v>45742</v>
      </c>
      <c r="L89" s="158" t="s">
        <v>75</v>
      </c>
      <c r="N89" s="157">
        <v>46107</v>
      </c>
      <c r="O89" t="s">
        <v>76</v>
      </c>
      <c r="Q89" s="157">
        <v>46472</v>
      </c>
      <c r="R89" s="158" t="s">
        <v>77</v>
      </c>
    </row>
    <row r="90" spans="2:18" x14ac:dyDescent="0.2">
      <c r="B90" s="157">
        <v>44647</v>
      </c>
      <c r="C90" s="158" t="s">
        <v>79</v>
      </c>
      <c r="E90" s="157">
        <v>45012</v>
      </c>
      <c r="F90" s="158" t="s">
        <v>80</v>
      </c>
      <c r="H90" s="157">
        <v>45377</v>
      </c>
      <c r="I90" s="158" t="s">
        <v>81</v>
      </c>
      <c r="K90" s="157">
        <v>45743</v>
      </c>
      <c r="L90" s="158" t="s">
        <v>76</v>
      </c>
      <c r="N90" s="157">
        <v>46108</v>
      </c>
      <c r="O90" s="158" t="s">
        <v>77</v>
      </c>
      <c r="Q90" s="157">
        <v>46473</v>
      </c>
      <c r="R90" s="158" t="s">
        <v>78</v>
      </c>
    </row>
    <row r="91" spans="2:18" x14ac:dyDescent="0.2">
      <c r="B91" s="157">
        <v>44648</v>
      </c>
      <c r="C91" s="158" t="s">
        <v>80</v>
      </c>
      <c r="E91" s="157">
        <v>45013</v>
      </c>
      <c r="F91" s="158" t="s">
        <v>81</v>
      </c>
      <c r="H91" s="157">
        <v>45378</v>
      </c>
      <c r="I91" s="158" t="s">
        <v>75</v>
      </c>
      <c r="K91" s="157">
        <v>45744</v>
      </c>
      <c r="L91" s="158" t="s">
        <v>77</v>
      </c>
      <c r="N91" s="157">
        <v>46109</v>
      </c>
      <c r="O91" s="158" t="s">
        <v>78</v>
      </c>
      <c r="Q91" s="157">
        <v>46474</v>
      </c>
      <c r="R91" s="158" t="s">
        <v>79</v>
      </c>
    </row>
    <row r="92" spans="2:18" x14ac:dyDescent="0.2">
      <c r="B92" s="157">
        <v>44649</v>
      </c>
      <c r="C92" s="158" t="s">
        <v>81</v>
      </c>
      <c r="E92" s="157">
        <v>45014</v>
      </c>
      <c r="F92" s="158" t="s">
        <v>75</v>
      </c>
      <c r="H92" s="157">
        <v>45379</v>
      </c>
      <c r="I92" s="158" t="s">
        <v>76</v>
      </c>
      <c r="K92" s="157">
        <v>45745</v>
      </c>
      <c r="L92" s="158" t="s">
        <v>78</v>
      </c>
      <c r="N92" s="157">
        <v>46110</v>
      </c>
      <c r="O92" s="158" t="s">
        <v>79</v>
      </c>
      <c r="Q92" s="157">
        <v>46475</v>
      </c>
      <c r="R92" s="158" t="s">
        <v>80</v>
      </c>
    </row>
    <row r="93" spans="2:18" x14ac:dyDescent="0.2">
      <c r="B93" s="157">
        <v>44650</v>
      </c>
      <c r="C93" s="158" t="s">
        <v>75</v>
      </c>
      <c r="E93" s="157">
        <v>45015</v>
      </c>
      <c r="F93" s="158" t="s">
        <v>76</v>
      </c>
      <c r="H93" s="157">
        <v>45380</v>
      </c>
      <c r="I93" s="158" t="s">
        <v>77</v>
      </c>
      <c r="K93" s="157">
        <v>45746</v>
      </c>
      <c r="L93" s="158" t="s">
        <v>79</v>
      </c>
      <c r="N93" s="157">
        <v>46111</v>
      </c>
      <c r="O93" s="158" t="s">
        <v>80</v>
      </c>
      <c r="Q93" s="157">
        <v>46476</v>
      </c>
      <c r="R93" s="158" t="s">
        <v>81</v>
      </c>
    </row>
    <row r="94" spans="2:18" x14ac:dyDescent="0.2">
      <c r="B94" s="157">
        <v>44651</v>
      </c>
      <c r="C94" s="158" t="s">
        <v>76</v>
      </c>
      <c r="E94" s="157">
        <v>45016</v>
      </c>
      <c r="F94" s="158" t="s">
        <v>77</v>
      </c>
      <c r="H94" s="157">
        <v>45381</v>
      </c>
      <c r="I94" s="158" t="s">
        <v>78</v>
      </c>
      <c r="K94" s="157">
        <v>45747</v>
      </c>
      <c r="L94" s="158" t="s">
        <v>80</v>
      </c>
      <c r="N94" s="157">
        <v>46112</v>
      </c>
      <c r="O94" s="158" t="s">
        <v>81</v>
      </c>
      <c r="Q94" s="157">
        <v>46477</v>
      </c>
      <c r="R94" s="158" t="s">
        <v>75</v>
      </c>
    </row>
    <row r="95" spans="2:18" x14ac:dyDescent="0.2">
      <c r="B95" s="157">
        <v>44652</v>
      </c>
      <c r="C95" s="158" t="s">
        <v>77</v>
      </c>
      <c r="E95" s="157">
        <v>45017</v>
      </c>
      <c r="F95" s="158" t="s">
        <v>78</v>
      </c>
      <c r="H95" s="157">
        <v>45382</v>
      </c>
      <c r="I95" s="158" t="s">
        <v>79</v>
      </c>
      <c r="K95" s="157">
        <v>45748</v>
      </c>
      <c r="L95" s="158" t="s">
        <v>81</v>
      </c>
      <c r="N95" s="157">
        <v>46113</v>
      </c>
      <c r="O95" s="158" t="s">
        <v>75</v>
      </c>
      <c r="Q95" s="157">
        <v>46478</v>
      </c>
      <c r="R95" t="s">
        <v>76</v>
      </c>
    </row>
    <row r="96" spans="2:18" x14ac:dyDescent="0.2">
      <c r="B96" s="157">
        <v>44653</v>
      </c>
      <c r="C96" s="158" t="s">
        <v>78</v>
      </c>
      <c r="E96" s="157">
        <v>45018</v>
      </c>
      <c r="F96" s="158" t="s">
        <v>79</v>
      </c>
      <c r="H96" s="157">
        <v>45383</v>
      </c>
      <c r="I96" s="158" t="s">
        <v>80</v>
      </c>
      <c r="K96" s="157">
        <v>45749</v>
      </c>
      <c r="L96" s="158" t="s">
        <v>75</v>
      </c>
      <c r="N96" s="157">
        <v>46114</v>
      </c>
      <c r="O96" t="s">
        <v>76</v>
      </c>
      <c r="Q96" s="157">
        <v>46479</v>
      </c>
      <c r="R96" s="158" t="s">
        <v>77</v>
      </c>
    </row>
    <row r="97" spans="2:18" x14ac:dyDescent="0.2">
      <c r="B97" s="157">
        <v>44654</v>
      </c>
      <c r="C97" s="158" t="s">
        <v>79</v>
      </c>
      <c r="E97" s="157">
        <v>45019</v>
      </c>
      <c r="F97" s="158" t="s">
        <v>80</v>
      </c>
      <c r="H97" s="157">
        <v>45384</v>
      </c>
      <c r="I97" s="158" t="s">
        <v>81</v>
      </c>
      <c r="K97" s="157">
        <v>45750</v>
      </c>
      <c r="L97" s="158" t="s">
        <v>76</v>
      </c>
      <c r="N97" s="157">
        <v>46115</v>
      </c>
      <c r="O97" s="158" t="s">
        <v>77</v>
      </c>
      <c r="Q97" s="157">
        <v>46480</v>
      </c>
      <c r="R97" s="158" t="s">
        <v>78</v>
      </c>
    </row>
    <row r="98" spans="2:18" x14ac:dyDescent="0.2">
      <c r="B98" s="157">
        <v>44655</v>
      </c>
      <c r="C98" s="158" t="s">
        <v>80</v>
      </c>
      <c r="E98" s="157">
        <v>45020</v>
      </c>
      <c r="F98" s="158" t="s">
        <v>81</v>
      </c>
      <c r="H98" s="157">
        <v>45385</v>
      </c>
      <c r="I98" s="158" t="s">
        <v>75</v>
      </c>
      <c r="K98" s="157">
        <v>45751</v>
      </c>
      <c r="L98" s="158" t="s">
        <v>77</v>
      </c>
      <c r="N98" s="157">
        <v>46116</v>
      </c>
      <c r="O98" s="158" t="s">
        <v>78</v>
      </c>
      <c r="Q98" s="157">
        <v>46481</v>
      </c>
      <c r="R98" s="158" t="s">
        <v>79</v>
      </c>
    </row>
    <row r="99" spans="2:18" x14ac:dyDescent="0.2">
      <c r="B99" s="157">
        <v>44656</v>
      </c>
      <c r="C99" s="158" t="s">
        <v>81</v>
      </c>
      <c r="E99" s="157">
        <v>45021</v>
      </c>
      <c r="F99" s="158" t="s">
        <v>75</v>
      </c>
      <c r="H99" s="157">
        <v>45386</v>
      </c>
      <c r="I99" s="158" t="s">
        <v>76</v>
      </c>
      <c r="K99" s="157">
        <v>45752</v>
      </c>
      <c r="L99" s="158" t="s">
        <v>78</v>
      </c>
      <c r="N99" s="157">
        <v>46117</v>
      </c>
      <c r="O99" s="158" t="s">
        <v>79</v>
      </c>
      <c r="Q99" s="157">
        <v>46482</v>
      </c>
      <c r="R99" s="158" t="s">
        <v>80</v>
      </c>
    </row>
    <row r="100" spans="2:18" x14ac:dyDescent="0.2">
      <c r="B100" s="157">
        <v>44657</v>
      </c>
      <c r="C100" s="158" t="s">
        <v>75</v>
      </c>
      <c r="E100" s="157">
        <v>45022</v>
      </c>
      <c r="F100" s="158" t="s">
        <v>76</v>
      </c>
      <c r="H100" s="157">
        <v>45387</v>
      </c>
      <c r="I100" s="158" t="s">
        <v>77</v>
      </c>
      <c r="K100" s="157">
        <v>45753</v>
      </c>
      <c r="L100" s="158" t="s">
        <v>79</v>
      </c>
      <c r="N100" s="157">
        <v>46118</v>
      </c>
      <c r="O100" s="158" t="s">
        <v>80</v>
      </c>
      <c r="Q100" s="157">
        <v>46483</v>
      </c>
      <c r="R100" s="158" t="s">
        <v>81</v>
      </c>
    </row>
    <row r="101" spans="2:18" x14ac:dyDescent="0.2">
      <c r="B101" s="157">
        <v>44658</v>
      </c>
      <c r="C101" s="158" t="s">
        <v>76</v>
      </c>
      <c r="E101" s="157">
        <v>45023</v>
      </c>
      <c r="F101" s="158" t="s">
        <v>77</v>
      </c>
      <c r="H101" s="157">
        <v>45388</v>
      </c>
      <c r="I101" s="158" t="s">
        <v>78</v>
      </c>
      <c r="K101" s="157">
        <v>45754</v>
      </c>
      <c r="L101" s="158" t="s">
        <v>80</v>
      </c>
      <c r="N101" s="157">
        <v>46119</v>
      </c>
      <c r="O101" s="158" t="s">
        <v>81</v>
      </c>
      <c r="Q101" s="157">
        <v>46484</v>
      </c>
      <c r="R101" s="158" t="s">
        <v>75</v>
      </c>
    </row>
    <row r="102" spans="2:18" x14ac:dyDescent="0.2">
      <c r="B102" s="157">
        <v>44659</v>
      </c>
      <c r="C102" s="158" t="s">
        <v>77</v>
      </c>
      <c r="E102" s="157">
        <v>45024</v>
      </c>
      <c r="F102" s="158" t="s">
        <v>78</v>
      </c>
      <c r="H102" s="157">
        <v>45389</v>
      </c>
      <c r="I102" s="158" t="s">
        <v>79</v>
      </c>
      <c r="K102" s="157">
        <v>45755</v>
      </c>
      <c r="L102" s="158" t="s">
        <v>81</v>
      </c>
      <c r="N102" s="157">
        <v>46120</v>
      </c>
      <c r="O102" s="158" t="s">
        <v>75</v>
      </c>
      <c r="Q102" s="157">
        <v>46485</v>
      </c>
      <c r="R102" t="s">
        <v>76</v>
      </c>
    </row>
    <row r="103" spans="2:18" x14ac:dyDescent="0.2">
      <c r="B103" s="157">
        <v>44660</v>
      </c>
      <c r="C103" s="158" t="s">
        <v>78</v>
      </c>
      <c r="E103" s="157">
        <v>45025</v>
      </c>
      <c r="F103" s="158" t="s">
        <v>79</v>
      </c>
      <c r="H103" s="157">
        <v>45390</v>
      </c>
      <c r="I103" s="158" t="s">
        <v>80</v>
      </c>
      <c r="K103" s="157">
        <v>45756</v>
      </c>
      <c r="L103" s="158" t="s">
        <v>75</v>
      </c>
      <c r="N103" s="157">
        <v>46121</v>
      </c>
      <c r="O103" t="s">
        <v>76</v>
      </c>
      <c r="Q103" s="157">
        <v>46486</v>
      </c>
      <c r="R103" s="158" t="s">
        <v>77</v>
      </c>
    </row>
    <row r="104" spans="2:18" x14ac:dyDescent="0.2">
      <c r="B104" s="157">
        <v>44661</v>
      </c>
      <c r="C104" s="158" t="s">
        <v>79</v>
      </c>
      <c r="E104" s="157">
        <v>45026</v>
      </c>
      <c r="F104" s="158" t="s">
        <v>80</v>
      </c>
      <c r="H104" s="157">
        <v>45391</v>
      </c>
      <c r="I104" s="158" t="s">
        <v>81</v>
      </c>
      <c r="K104" s="157">
        <v>45757</v>
      </c>
      <c r="L104" s="158" t="s">
        <v>76</v>
      </c>
      <c r="N104" s="157">
        <v>46122</v>
      </c>
      <c r="O104" s="158" t="s">
        <v>77</v>
      </c>
      <c r="Q104" s="157">
        <v>46487</v>
      </c>
      <c r="R104" s="158" t="s">
        <v>78</v>
      </c>
    </row>
    <row r="105" spans="2:18" x14ac:dyDescent="0.2">
      <c r="B105" s="157">
        <v>44662</v>
      </c>
      <c r="C105" s="158" t="s">
        <v>80</v>
      </c>
      <c r="E105" s="157">
        <v>45027</v>
      </c>
      <c r="F105" s="158" t="s">
        <v>81</v>
      </c>
      <c r="H105" s="157">
        <v>45392</v>
      </c>
      <c r="I105" s="158" t="s">
        <v>75</v>
      </c>
      <c r="K105" s="157">
        <v>45758</v>
      </c>
      <c r="L105" s="158" t="s">
        <v>77</v>
      </c>
      <c r="N105" s="157">
        <v>46123</v>
      </c>
      <c r="O105" s="158" t="s">
        <v>78</v>
      </c>
      <c r="Q105" s="157">
        <v>46488</v>
      </c>
      <c r="R105" s="158" t="s">
        <v>79</v>
      </c>
    </row>
    <row r="106" spans="2:18" x14ac:dyDescent="0.2">
      <c r="B106" s="157">
        <v>44663</v>
      </c>
      <c r="C106" s="158" t="s">
        <v>81</v>
      </c>
      <c r="E106" s="157">
        <v>45028</v>
      </c>
      <c r="F106" s="158" t="s">
        <v>75</v>
      </c>
      <c r="H106" s="157">
        <v>45393</v>
      </c>
      <c r="I106" s="158" t="s">
        <v>76</v>
      </c>
      <c r="K106" s="157">
        <v>45759</v>
      </c>
      <c r="L106" s="158" t="s">
        <v>78</v>
      </c>
      <c r="N106" s="157">
        <v>46124</v>
      </c>
      <c r="O106" s="158" t="s">
        <v>79</v>
      </c>
      <c r="Q106" s="157">
        <v>46489</v>
      </c>
      <c r="R106" s="158" t="s">
        <v>80</v>
      </c>
    </row>
    <row r="107" spans="2:18" x14ac:dyDescent="0.2">
      <c r="B107" s="157">
        <v>44664</v>
      </c>
      <c r="C107" s="158" t="s">
        <v>75</v>
      </c>
      <c r="E107" s="157">
        <v>45029</v>
      </c>
      <c r="F107" s="158" t="s">
        <v>76</v>
      </c>
      <c r="H107" s="157">
        <v>45394</v>
      </c>
      <c r="I107" s="158" t="s">
        <v>77</v>
      </c>
      <c r="K107" s="157">
        <v>45760</v>
      </c>
      <c r="L107" s="158" t="s">
        <v>79</v>
      </c>
      <c r="N107" s="157">
        <v>46125</v>
      </c>
      <c r="O107" s="158" t="s">
        <v>80</v>
      </c>
      <c r="Q107" s="157">
        <v>46490</v>
      </c>
      <c r="R107" s="158" t="s">
        <v>81</v>
      </c>
    </row>
    <row r="108" spans="2:18" x14ac:dyDescent="0.2">
      <c r="B108" s="157">
        <v>44665</v>
      </c>
      <c r="C108" s="158" t="s">
        <v>76</v>
      </c>
      <c r="E108" s="157">
        <v>45030</v>
      </c>
      <c r="F108" s="158" t="s">
        <v>77</v>
      </c>
      <c r="H108" s="157">
        <v>45395</v>
      </c>
      <c r="I108" s="158" t="s">
        <v>78</v>
      </c>
      <c r="K108" s="157">
        <v>45761</v>
      </c>
      <c r="L108" s="158" t="s">
        <v>80</v>
      </c>
      <c r="N108" s="157">
        <v>46126</v>
      </c>
      <c r="O108" s="158" t="s">
        <v>81</v>
      </c>
      <c r="Q108" s="157">
        <v>46491</v>
      </c>
      <c r="R108" s="158" t="s">
        <v>75</v>
      </c>
    </row>
    <row r="109" spans="2:18" x14ac:dyDescent="0.2">
      <c r="B109" s="157">
        <v>44666</v>
      </c>
      <c r="C109" s="158" t="s">
        <v>77</v>
      </c>
      <c r="E109" s="157">
        <v>45031</v>
      </c>
      <c r="F109" s="158" t="s">
        <v>78</v>
      </c>
      <c r="H109" s="157">
        <v>45396</v>
      </c>
      <c r="I109" s="158" t="s">
        <v>79</v>
      </c>
      <c r="K109" s="157">
        <v>45762</v>
      </c>
      <c r="L109" s="158" t="s">
        <v>81</v>
      </c>
      <c r="N109" s="157">
        <v>46127</v>
      </c>
      <c r="O109" s="158" t="s">
        <v>75</v>
      </c>
      <c r="Q109" s="157">
        <v>46492</v>
      </c>
      <c r="R109" t="s">
        <v>76</v>
      </c>
    </row>
    <row r="110" spans="2:18" x14ac:dyDescent="0.2">
      <c r="B110" s="157">
        <v>44667</v>
      </c>
      <c r="C110" s="158" t="s">
        <v>78</v>
      </c>
      <c r="E110" s="157">
        <v>45032</v>
      </c>
      <c r="F110" s="158" t="s">
        <v>79</v>
      </c>
      <c r="H110" s="157">
        <v>45397</v>
      </c>
      <c r="I110" s="158" t="s">
        <v>80</v>
      </c>
      <c r="K110" s="157">
        <v>45763</v>
      </c>
      <c r="L110" s="158" t="s">
        <v>75</v>
      </c>
      <c r="N110" s="157">
        <v>46128</v>
      </c>
      <c r="O110" t="s">
        <v>76</v>
      </c>
      <c r="Q110" s="157">
        <v>46493</v>
      </c>
      <c r="R110" s="158" t="s">
        <v>77</v>
      </c>
    </row>
    <row r="111" spans="2:18" x14ac:dyDescent="0.2">
      <c r="B111" s="157">
        <v>44668</v>
      </c>
      <c r="C111" s="158" t="s">
        <v>79</v>
      </c>
      <c r="E111" s="157">
        <v>45033</v>
      </c>
      <c r="F111" s="158" t="s">
        <v>80</v>
      </c>
      <c r="H111" s="157">
        <v>45398</v>
      </c>
      <c r="I111" s="158" t="s">
        <v>81</v>
      </c>
      <c r="K111" s="157">
        <v>45764</v>
      </c>
      <c r="L111" s="158" t="s">
        <v>76</v>
      </c>
      <c r="N111" s="157">
        <v>46129</v>
      </c>
      <c r="O111" s="158" t="s">
        <v>77</v>
      </c>
      <c r="Q111" s="157">
        <v>46494</v>
      </c>
      <c r="R111" s="158" t="s">
        <v>78</v>
      </c>
    </row>
    <row r="112" spans="2:18" x14ac:dyDescent="0.2">
      <c r="B112" s="157">
        <v>44669</v>
      </c>
      <c r="C112" s="158" t="s">
        <v>80</v>
      </c>
      <c r="E112" s="157">
        <v>45034</v>
      </c>
      <c r="F112" s="158" t="s">
        <v>81</v>
      </c>
      <c r="H112" s="157">
        <v>45399</v>
      </c>
      <c r="I112" s="158" t="s">
        <v>75</v>
      </c>
      <c r="K112" s="157">
        <v>45765</v>
      </c>
      <c r="L112" s="158" t="s">
        <v>77</v>
      </c>
      <c r="N112" s="157">
        <v>46130</v>
      </c>
      <c r="O112" s="158" t="s">
        <v>78</v>
      </c>
      <c r="Q112" s="157">
        <v>46495</v>
      </c>
      <c r="R112" s="158" t="s">
        <v>79</v>
      </c>
    </row>
    <row r="113" spans="2:18" x14ac:dyDescent="0.2">
      <c r="B113" s="157">
        <v>44670</v>
      </c>
      <c r="C113" s="158" t="s">
        <v>81</v>
      </c>
      <c r="E113" s="157">
        <v>45035</v>
      </c>
      <c r="F113" s="158" t="s">
        <v>75</v>
      </c>
      <c r="H113" s="157">
        <v>45400</v>
      </c>
      <c r="I113" s="158" t="s">
        <v>76</v>
      </c>
      <c r="K113" s="157">
        <v>45766</v>
      </c>
      <c r="L113" s="158" t="s">
        <v>78</v>
      </c>
      <c r="N113" s="157">
        <v>46131</v>
      </c>
      <c r="O113" s="158" t="s">
        <v>79</v>
      </c>
      <c r="Q113" s="157">
        <v>46496</v>
      </c>
      <c r="R113" s="158" t="s">
        <v>80</v>
      </c>
    </row>
    <row r="114" spans="2:18" x14ac:dyDescent="0.2">
      <c r="B114" s="157">
        <v>44671</v>
      </c>
      <c r="C114" s="158" t="s">
        <v>75</v>
      </c>
      <c r="E114" s="157">
        <v>45036</v>
      </c>
      <c r="F114" s="158" t="s">
        <v>76</v>
      </c>
      <c r="H114" s="157">
        <v>45401</v>
      </c>
      <c r="I114" s="158" t="s">
        <v>77</v>
      </c>
      <c r="K114" s="157">
        <v>45767</v>
      </c>
      <c r="L114" s="158" t="s">
        <v>79</v>
      </c>
      <c r="N114" s="157">
        <v>46132</v>
      </c>
      <c r="O114" s="158" t="s">
        <v>80</v>
      </c>
      <c r="Q114" s="157">
        <v>46497</v>
      </c>
      <c r="R114" s="158" t="s">
        <v>81</v>
      </c>
    </row>
    <row r="115" spans="2:18" x14ac:dyDescent="0.2">
      <c r="B115" s="157">
        <v>44672</v>
      </c>
      <c r="C115" s="158" t="s">
        <v>76</v>
      </c>
      <c r="E115" s="157">
        <v>45037</v>
      </c>
      <c r="F115" s="158" t="s">
        <v>77</v>
      </c>
      <c r="H115" s="157">
        <v>45402</v>
      </c>
      <c r="I115" s="158" t="s">
        <v>78</v>
      </c>
      <c r="K115" s="157">
        <v>45768</v>
      </c>
      <c r="L115" s="158" t="s">
        <v>80</v>
      </c>
      <c r="N115" s="157">
        <v>46133</v>
      </c>
      <c r="O115" s="158" t="s">
        <v>81</v>
      </c>
      <c r="Q115" s="157">
        <v>46498</v>
      </c>
      <c r="R115" s="158" t="s">
        <v>75</v>
      </c>
    </row>
    <row r="116" spans="2:18" x14ac:dyDescent="0.2">
      <c r="B116" s="157">
        <v>44673</v>
      </c>
      <c r="C116" s="158" t="s">
        <v>77</v>
      </c>
      <c r="E116" s="157">
        <v>45038</v>
      </c>
      <c r="F116" s="158" t="s">
        <v>78</v>
      </c>
      <c r="H116" s="157">
        <v>45403</v>
      </c>
      <c r="I116" s="158" t="s">
        <v>79</v>
      </c>
      <c r="K116" s="157">
        <v>45769</v>
      </c>
      <c r="L116" s="158" t="s">
        <v>81</v>
      </c>
      <c r="N116" s="157">
        <v>46134</v>
      </c>
      <c r="O116" s="158" t="s">
        <v>75</v>
      </c>
      <c r="Q116" s="157">
        <v>46499</v>
      </c>
      <c r="R116" t="s">
        <v>76</v>
      </c>
    </row>
    <row r="117" spans="2:18" x14ac:dyDescent="0.2">
      <c r="B117" s="157">
        <v>44674</v>
      </c>
      <c r="C117" s="158" t="s">
        <v>78</v>
      </c>
      <c r="E117" s="157">
        <v>45039</v>
      </c>
      <c r="F117" s="158" t="s">
        <v>79</v>
      </c>
      <c r="H117" s="157">
        <v>45404</v>
      </c>
      <c r="I117" s="158" t="s">
        <v>80</v>
      </c>
      <c r="K117" s="157">
        <v>45770</v>
      </c>
      <c r="L117" s="158" t="s">
        <v>75</v>
      </c>
      <c r="N117" s="157">
        <v>46135</v>
      </c>
      <c r="O117" t="s">
        <v>76</v>
      </c>
      <c r="Q117" s="157">
        <v>46500</v>
      </c>
      <c r="R117" s="158" t="s">
        <v>77</v>
      </c>
    </row>
    <row r="118" spans="2:18" x14ac:dyDescent="0.2">
      <c r="B118" s="157">
        <v>44675</v>
      </c>
      <c r="C118" s="158" t="s">
        <v>79</v>
      </c>
      <c r="E118" s="157">
        <v>45040</v>
      </c>
      <c r="F118" s="158" t="s">
        <v>80</v>
      </c>
      <c r="H118" s="157">
        <v>45405</v>
      </c>
      <c r="I118" s="158" t="s">
        <v>81</v>
      </c>
      <c r="K118" s="157">
        <v>45771</v>
      </c>
      <c r="L118" s="158" t="s">
        <v>76</v>
      </c>
      <c r="N118" s="157">
        <v>46136</v>
      </c>
      <c r="O118" s="158" t="s">
        <v>77</v>
      </c>
      <c r="Q118" s="157">
        <v>46501</v>
      </c>
      <c r="R118" s="158" t="s">
        <v>78</v>
      </c>
    </row>
    <row r="119" spans="2:18" x14ac:dyDescent="0.2">
      <c r="B119" s="157">
        <v>44676</v>
      </c>
      <c r="C119" s="158" t="s">
        <v>80</v>
      </c>
      <c r="E119" s="157">
        <v>45041</v>
      </c>
      <c r="F119" s="158" t="s">
        <v>81</v>
      </c>
      <c r="H119" s="157">
        <v>45406</v>
      </c>
      <c r="I119" s="158" t="s">
        <v>75</v>
      </c>
      <c r="K119" s="157">
        <v>45772</v>
      </c>
      <c r="L119" s="158" t="s">
        <v>77</v>
      </c>
      <c r="N119" s="157">
        <v>46137</v>
      </c>
      <c r="O119" s="158" t="s">
        <v>78</v>
      </c>
      <c r="Q119" s="157">
        <v>46502</v>
      </c>
      <c r="R119" s="158" t="s">
        <v>79</v>
      </c>
    </row>
    <row r="120" spans="2:18" x14ac:dyDescent="0.2">
      <c r="B120" s="157">
        <v>44677</v>
      </c>
      <c r="C120" s="158" t="s">
        <v>81</v>
      </c>
      <c r="E120" s="157">
        <v>45042</v>
      </c>
      <c r="F120" s="158" t="s">
        <v>75</v>
      </c>
      <c r="H120" s="157">
        <v>45407</v>
      </c>
      <c r="I120" s="158" t="s">
        <v>76</v>
      </c>
      <c r="K120" s="157">
        <v>45773</v>
      </c>
      <c r="L120" s="158" t="s">
        <v>78</v>
      </c>
      <c r="N120" s="157">
        <v>46138</v>
      </c>
      <c r="O120" s="158" t="s">
        <v>79</v>
      </c>
      <c r="Q120" s="157">
        <v>46503</v>
      </c>
      <c r="R120" s="158" t="s">
        <v>80</v>
      </c>
    </row>
    <row r="121" spans="2:18" x14ac:dyDescent="0.2">
      <c r="B121" s="157">
        <v>44678</v>
      </c>
      <c r="C121" s="158" t="s">
        <v>75</v>
      </c>
      <c r="E121" s="157">
        <v>45043</v>
      </c>
      <c r="F121" s="158" t="s">
        <v>76</v>
      </c>
      <c r="H121" s="157">
        <v>45408</v>
      </c>
      <c r="I121" s="158" t="s">
        <v>77</v>
      </c>
      <c r="K121" s="157">
        <v>45774</v>
      </c>
      <c r="L121" s="158" t="s">
        <v>79</v>
      </c>
      <c r="N121" s="157">
        <v>46139</v>
      </c>
      <c r="O121" s="158" t="s">
        <v>80</v>
      </c>
      <c r="Q121" s="157">
        <v>46504</v>
      </c>
      <c r="R121" s="158" t="s">
        <v>81</v>
      </c>
    </row>
    <row r="122" spans="2:18" x14ac:dyDescent="0.2">
      <c r="B122" s="157">
        <v>44679</v>
      </c>
      <c r="C122" s="158" t="s">
        <v>76</v>
      </c>
      <c r="E122" s="157">
        <v>45044</v>
      </c>
      <c r="F122" s="158" t="s">
        <v>77</v>
      </c>
      <c r="H122" s="157">
        <v>45409</v>
      </c>
      <c r="I122" s="158" t="s">
        <v>78</v>
      </c>
      <c r="K122" s="157">
        <v>45775</v>
      </c>
      <c r="L122" s="158" t="s">
        <v>80</v>
      </c>
      <c r="N122" s="157">
        <v>46140</v>
      </c>
      <c r="O122" s="158" t="s">
        <v>81</v>
      </c>
      <c r="Q122" s="157">
        <v>46505</v>
      </c>
      <c r="R122" s="158" t="s">
        <v>75</v>
      </c>
    </row>
    <row r="123" spans="2:18" x14ac:dyDescent="0.2">
      <c r="B123" s="157">
        <v>44680</v>
      </c>
      <c r="C123" s="158" t="s">
        <v>77</v>
      </c>
      <c r="E123" s="157">
        <v>45045</v>
      </c>
      <c r="F123" s="158" t="s">
        <v>78</v>
      </c>
      <c r="H123" s="157">
        <v>45410</v>
      </c>
      <c r="I123" s="158" t="s">
        <v>79</v>
      </c>
      <c r="K123" s="157">
        <v>45776</v>
      </c>
      <c r="L123" s="158" t="s">
        <v>81</v>
      </c>
      <c r="N123" s="157">
        <v>46141</v>
      </c>
      <c r="O123" s="158" t="s">
        <v>75</v>
      </c>
      <c r="Q123" s="157">
        <v>46506</v>
      </c>
      <c r="R123" t="s">
        <v>76</v>
      </c>
    </row>
    <row r="124" spans="2:18" x14ac:dyDescent="0.2">
      <c r="B124" s="157">
        <v>44681</v>
      </c>
      <c r="C124" s="158" t="s">
        <v>78</v>
      </c>
      <c r="E124" s="157">
        <v>45046</v>
      </c>
      <c r="F124" s="158" t="s">
        <v>79</v>
      </c>
      <c r="H124" s="157">
        <v>45411</v>
      </c>
      <c r="I124" s="158" t="s">
        <v>80</v>
      </c>
      <c r="K124" s="157">
        <v>45777</v>
      </c>
      <c r="L124" s="158" t="s">
        <v>75</v>
      </c>
      <c r="N124" s="157">
        <v>46142</v>
      </c>
      <c r="O124" t="s">
        <v>76</v>
      </c>
      <c r="Q124" s="157">
        <v>46507</v>
      </c>
      <c r="R124" s="158" t="s">
        <v>77</v>
      </c>
    </row>
    <row r="125" spans="2:18" x14ac:dyDescent="0.2">
      <c r="B125" s="157">
        <v>44682</v>
      </c>
      <c r="C125" s="158" t="s">
        <v>79</v>
      </c>
      <c r="E125" s="157">
        <v>45047</v>
      </c>
      <c r="F125" s="158" t="s">
        <v>80</v>
      </c>
      <c r="H125" s="157">
        <v>45412</v>
      </c>
      <c r="I125" s="158" t="s">
        <v>81</v>
      </c>
      <c r="K125" s="157">
        <v>45778</v>
      </c>
      <c r="L125" s="158" t="s">
        <v>76</v>
      </c>
      <c r="N125" s="157">
        <v>46143</v>
      </c>
      <c r="O125" s="158" t="s">
        <v>77</v>
      </c>
      <c r="Q125" s="157">
        <v>46508</v>
      </c>
      <c r="R125" s="158" t="s">
        <v>78</v>
      </c>
    </row>
    <row r="126" spans="2:18" x14ac:dyDescent="0.2">
      <c r="B126" s="157">
        <v>44683</v>
      </c>
      <c r="C126" s="158" t="s">
        <v>80</v>
      </c>
      <c r="E126" s="157">
        <v>45048</v>
      </c>
      <c r="F126" s="158" t="s">
        <v>81</v>
      </c>
      <c r="H126" s="157">
        <v>45413</v>
      </c>
      <c r="I126" s="158" t="s">
        <v>75</v>
      </c>
      <c r="K126" s="157">
        <v>45779</v>
      </c>
      <c r="L126" s="158" t="s">
        <v>77</v>
      </c>
      <c r="N126" s="157">
        <v>46144</v>
      </c>
      <c r="O126" s="158" t="s">
        <v>78</v>
      </c>
      <c r="Q126" s="157">
        <v>46509</v>
      </c>
      <c r="R126" s="158" t="s">
        <v>79</v>
      </c>
    </row>
    <row r="127" spans="2:18" x14ac:dyDescent="0.2">
      <c r="B127" s="157">
        <v>44684</v>
      </c>
      <c r="C127" s="158" t="s">
        <v>81</v>
      </c>
      <c r="E127" s="157">
        <v>45049</v>
      </c>
      <c r="F127" s="158" t="s">
        <v>75</v>
      </c>
      <c r="H127" s="157">
        <v>45414</v>
      </c>
      <c r="I127" s="158" t="s">
        <v>76</v>
      </c>
      <c r="K127" s="157">
        <v>45780</v>
      </c>
      <c r="L127" s="158" t="s">
        <v>78</v>
      </c>
      <c r="N127" s="157">
        <v>46145</v>
      </c>
      <c r="O127" s="158" t="s">
        <v>79</v>
      </c>
      <c r="Q127" s="157">
        <v>46510</v>
      </c>
      <c r="R127" s="158" t="s">
        <v>80</v>
      </c>
    </row>
    <row r="128" spans="2:18" x14ac:dyDescent="0.2">
      <c r="B128" s="157">
        <v>44685</v>
      </c>
      <c r="C128" s="158" t="s">
        <v>75</v>
      </c>
      <c r="E128" s="157">
        <v>45050</v>
      </c>
      <c r="F128" s="158" t="s">
        <v>76</v>
      </c>
      <c r="H128" s="157">
        <v>45415</v>
      </c>
      <c r="I128" s="158" t="s">
        <v>77</v>
      </c>
      <c r="K128" s="157">
        <v>45781</v>
      </c>
      <c r="L128" s="158" t="s">
        <v>79</v>
      </c>
      <c r="N128" s="157">
        <v>46146</v>
      </c>
      <c r="O128" s="158" t="s">
        <v>80</v>
      </c>
      <c r="Q128" s="157">
        <v>46511</v>
      </c>
      <c r="R128" s="158" t="s">
        <v>81</v>
      </c>
    </row>
    <row r="129" spans="2:18" x14ac:dyDescent="0.2">
      <c r="B129" s="157">
        <v>44686</v>
      </c>
      <c r="C129" s="158" t="s">
        <v>76</v>
      </c>
      <c r="E129" s="157">
        <v>45051</v>
      </c>
      <c r="F129" s="158" t="s">
        <v>77</v>
      </c>
      <c r="H129" s="157">
        <v>45416</v>
      </c>
      <c r="I129" s="158" t="s">
        <v>78</v>
      </c>
      <c r="K129" s="157">
        <v>45782</v>
      </c>
      <c r="L129" s="158" t="s">
        <v>80</v>
      </c>
      <c r="N129" s="157">
        <v>46147</v>
      </c>
      <c r="O129" s="158" t="s">
        <v>81</v>
      </c>
      <c r="Q129" s="157">
        <v>46512</v>
      </c>
      <c r="R129" s="158" t="s">
        <v>75</v>
      </c>
    </row>
    <row r="130" spans="2:18" x14ac:dyDescent="0.2">
      <c r="B130" s="157">
        <v>44687</v>
      </c>
      <c r="C130" s="158" t="s">
        <v>77</v>
      </c>
      <c r="E130" s="157">
        <v>45052</v>
      </c>
      <c r="F130" s="158" t="s">
        <v>78</v>
      </c>
      <c r="H130" s="157">
        <v>45417</v>
      </c>
      <c r="I130" s="158" t="s">
        <v>79</v>
      </c>
      <c r="K130" s="157">
        <v>45783</v>
      </c>
      <c r="L130" s="158" t="s">
        <v>81</v>
      </c>
      <c r="N130" s="157">
        <v>46148</v>
      </c>
      <c r="O130" s="158" t="s">
        <v>75</v>
      </c>
      <c r="Q130" s="157">
        <v>46513</v>
      </c>
      <c r="R130" t="s">
        <v>76</v>
      </c>
    </row>
    <row r="131" spans="2:18" x14ac:dyDescent="0.2">
      <c r="B131" s="157">
        <v>44688</v>
      </c>
      <c r="C131" s="158" t="s">
        <v>78</v>
      </c>
      <c r="E131" s="157">
        <v>45053</v>
      </c>
      <c r="F131" s="158" t="s">
        <v>79</v>
      </c>
      <c r="H131" s="157">
        <v>45418</v>
      </c>
      <c r="I131" s="158" t="s">
        <v>80</v>
      </c>
      <c r="K131" s="157">
        <v>45784</v>
      </c>
      <c r="L131" s="158" t="s">
        <v>75</v>
      </c>
      <c r="N131" s="157">
        <v>46149</v>
      </c>
      <c r="O131" t="s">
        <v>76</v>
      </c>
      <c r="Q131" s="157">
        <v>46514</v>
      </c>
      <c r="R131" s="158" t="s">
        <v>77</v>
      </c>
    </row>
    <row r="132" spans="2:18" x14ac:dyDescent="0.2">
      <c r="B132" s="157">
        <v>44689</v>
      </c>
      <c r="C132" s="158" t="s">
        <v>79</v>
      </c>
      <c r="E132" s="157">
        <v>45054</v>
      </c>
      <c r="F132" s="158" t="s">
        <v>80</v>
      </c>
      <c r="H132" s="157">
        <v>45419</v>
      </c>
      <c r="I132" s="158" t="s">
        <v>81</v>
      </c>
      <c r="K132" s="157">
        <v>45785</v>
      </c>
      <c r="L132" s="158" t="s">
        <v>76</v>
      </c>
      <c r="N132" s="157">
        <v>46150</v>
      </c>
      <c r="O132" s="158" t="s">
        <v>77</v>
      </c>
      <c r="Q132" s="157">
        <v>46515</v>
      </c>
      <c r="R132" s="158" t="s">
        <v>78</v>
      </c>
    </row>
    <row r="133" spans="2:18" x14ac:dyDescent="0.2">
      <c r="B133" s="157">
        <v>44690</v>
      </c>
      <c r="C133" s="158" t="s">
        <v>80</v>
      </c>
      <c r="E133" s="157">
        <v>45055</v>
      </c>
      <c r="F133" s="158" t="s">
        <v>81</v>
      </c>
      <c r="H133" s="157">
        <v>45420</v>
      </c>
      <c r="I133" s="158" t="s">
        <v>75</v>
      </c>
      <c r="K133" s="157">
        <v>45786</v>
      </c>
      <c r="L133" s="158" t="s">
        <v>77</v>
      </c>
      <c r="N133" s="157">
        <v>46151</v>
      </c>
      <c r="O133" s="158" t="s">
        <v>78</v>
      </c>
      <c r="Q133" s="157">
        <v>46516</v>
      </c>
      <c r="R133" s="158" t="s">
        <v>79</v>
      </c>
    </row>
    <row r="134" spans="2:18" x14ac:dyDescent="0.2">
      <c r="B134" s="157">
        <v>44691</v>
      </c>
      <c r="C134" s="158" t="s">
        <v>81</v>
      </c>
      <c r="E134" s="157">
        <v>45056</v>
      </c>
      <c r="F134" s="158" t="s">
        <v>75</v>
      </c>
      <c r="H134" s="157">
        <v>45421</v>
      </c>
      <c r="I134" s="158" t="s">
        <v>76</v>
      </c>
      <c r="K134" s="157">
        <v>45787</v>
      </c>
      <c r="L134" s="158" t="s">
        <v>78</v>
      </c>
      <c r="N134" s="157">
        <v>46152</v>
      </c>
      <c r="O134" s="158" t="s">
        <v>79</v>
      </c>
      <c r="Q134" s="157">
        <v>46517</v>
      </c>
      <c r="R134" s="158" t="s">
        <v>80</v>
      </c>
    </row>
    <row r="135" spans="2:18" x14ac:dyDescent="0.2">
      <c r="B135" s="157">
        <v>44692</v>
      </c>
      <c r="C135" s="158" t="s">
        <v>75</v>
      </c>
      <c r="E135" s="157">
        <v>45057</v>
      </c>
      <c r="F135" s="158" t="s">
        <v>76</v>
      </c>
      <c r="H135" s="157">
        <v>45422</v>
      </c>
      <c r="I135" s="158" t="s">
        <v>77</v>
      </c>
      <c r="K135" s="157">
        <v>45788</v>
      </c>
      <c r="L135" s="158" t="s">
        <v>79</v>
      </c>
      <c r="N135" s="157">
        <v>46153</v>
      </c>
      <c r="O135" s="158" t="s">
        <v>80</v>
      </c>
      <c r="Q135" s="157">
        <v>46518</v>
      </c>
      <c r="R135" s="158" t="s">
        <v>81</v>
      </c>
    </row>
    <row r="136" spans="2:18" x14ac:dyDescent="0.2">
      <c r="B136" s="157">
        <v>44693</v>
      </c>
      <c r="C136" s="158" t="s">
        <v>76</v>
      </c>
      <c r="E136" s="157">
        <v>45058</v>
      </c>
      <c r="F136" s="158" t="s">
        <v>77</v>
      </c>
      <c r="H136" s="157">
        <v>45423</v>
      </c>
      <c r="I136" s="158" t="s">
        <v>78</v>
      </c>
      <c r="K136" s="157">
        <v>45789</v>
      </c>
      <c r="L136" s="158" t="s">
        <v>80</v>
      </c>
      <c r="N136" s="157">
        <v>46154</v>
      </c>
      <c r="O136" s="158" t="s">
        <v>81</v>
      </c>
      <c r="Q136" s="157">
        <v>46519</v>
      </c>
      <c r="R136" s="158" t="s">
        <v>75</v>
      </c>
    </row>
    <row r="137" spans="2:18" x14ac:dyDescent="0.2">
      <c r="B137" s="157">
        <v>44694</v>
      </c>
      <c r="C137" s="158" t="s">
        <v>77</v>
      </c>
      <c r="E137" s="157">
        <v>45059</v>
      </c>
      <c r="F137" s="158" t="s">
        <v>78</v>
      </c>
      <c r="H137" s="157">
        <v>45424</v>
      </c>
      <c r="I137" s="158" t="s">
        <v>79</v>
      </c>
      <c r="K137" s="157">
        <v>45790</v>
      </c>
      <c r="L137" s="158" t="s">
        <v>81</v>
      </c>
      <c r="N137" s="157">
        <v>46155</v>
      </c>
      <c r="O137" s="158" t="s">
        <v>75</v>
      </c>
      <c r="Q137" s="157">
        <v>46520</v>
      </c>
      <c r="R137" t="s">
        <v>76</v>
      </c>
    </row>
    <row r="138" spans="2:18" x14ac:dyDescent="0.2">
      <c r="B138" s="157">
        <v>44695</v>
      </c>
      <c r="C138" s="158" t="s">
        <v>78</v>
      </c>
      <c r="E138" s="157">
        <v>45060</v>
      </c>
      <c r="F138" s="158" t="s">
        <v>79</v>
      </c>
      <c r="H138" s="157">
        <v>45425</v>
      </c>
      <c r="I138" s="158" t="s">
        <v>80</v>
      </c>
      <c r="K138" s="157">
        <v>45791</v>
      </c>
      <c r="L138" s="158" t="s">
        <v>75</v>
      </c>
      <c r="N138" s="157">
        <v>46156</v>
      </c>
      <c r="O138" t="s">
        <v>76</v>
      </c>
      <c r="Q138" s="157">
        <v>46521</v>
      </c>
      <c r="R138" s="158" t="s">
        <v>77</v>
      </c>
    </row>
    <row r="139" spans="2:18" x14ac:dyDescent="0.2">
      <c r="B139" s="157">
        <v>44696</v>
      </c>
      <c r="C139" s="158" t="s">
        <v>79</v>
      </c>
      <c r="E139" s="157">
        <v>45061</v>
      </c>
      <c r="F139" s="158" t="s">
        <v>80</v>
      </c>
      <c r="H139" s="157">
        <v>45426</v>
      </c>
      <c r="I139" s="158" t="s">
        <v>81</v>
      </c>
      <c r="K139" s="157">
        <v>45792</v>
      </c>
      <c r="L139" s="158" t="s">
        <v>76</v>
      </c>
      <c r="N139" s="157">
        <v>46157</v>
      </c>
      <c r="O139" s="158" t="s">
        <v>77</v>
      </c>
      <c r="Q139" s="157">
        <v>46522</v>
      </c>
      <c r="R139" s="158" t="s">
        <v>78</v>
      </c>
    </row>
    <row r="140" spans="2:18" x14ac:dyDescent="0.2">
      <c r="B140" s="157">
        <v>44697</v>
      </c>
      <c r="C140" s="158" t="s">
        <v>80</v>
      </c>
      <c r="E140" s="157">
        <v>45062</v>
      </c>
      <c r="F140" s="158" t="s">
        <v>81</v>
      </c>
      <c r="H140" s="157">
        <v>45427</v>
      </c>
      <c r="I140" s="158" t="s">
        <v>75</v>
      </c>
      <c r="K140" s="157">
        <v>45793</v>
      </c>
      <c r="L140" s="158" t="s">
        <v>77</v>
      </c>
      <c r="N140" s="157">
        <v>46158</v>
      </c>
      <c r="O140" s="158" t="s">
        <v>78</v>
      </c>
      <c r="Q140" s="157">
        <v>46523</v>
      </c>
      <c r="R140" s="158" t="s">
        <v>79</v>
      </c>
    </row>
    <row r="141" spans="2:18" x14ac:dyDescent="0.2">
      <c r="B141" s="157">
        <v>44698</v>
      </c>
      <c r="C141" s="158" t="s">
        <v>81</v>
      </c>
      <c r="E141" s="157">
        <v>45063</v>
      </c>
      <c r="F141" s="158" t="s">
        <v>75</v>
      </c>
      <c r="H141" s="157">
        <v>45428</v>
      </c>
      <c r="I141" s="158" t="s">
        <v>76</v>
      </c>
      <c r="K141" s="157">
        <v>45794</v>
      </c>
      <c r="L141" s="158" t="s">
        <v>78</v>
      </c>
      <c r="N141" s="157">
        <v>46159</v>
      </c>
      <c r="O141" s="158" t="s">
        <v>79</v>
      </c>
      <c r="Q141" s="157">
        <v>46524</v>
      </c>
      <c r="R141" s="158" t="s">
        <v>80</v>
      </c>
    </row>
    <row r="142" spans="2:18" x14ac:dyDescent="0.2">
      <c r="B142" s="157">
        <v>44699</v>
      </c>
      <c r="C142" s="158" t="s">
        <v>75</v>
      </c>
      <c r="E142" s="157">
        <v>45064</v>
      </c>
      <c r="F142" s="158" t="s">
        <v>76</v>
      </c>
      <c r="H142" s="157">
        <v>45429</v>
      </c>
      <c r="I142" s="158" t="s">
        <v>77</v>
      </c>
      <c r="K142" s="157">
        <v>45795</v>
      </c>
      <c r="L142" s="158" t="s">
        <v>79</v>
      </c>
      <c r="N142" s="157">
        <v>46160</v>
      </c>
      <c r="O142" s="158" t="s">
        <v>80</v>
      </c>
      <c r="Q142" s="157">
        <v>46525</v>
      </c>
      <c r="R142" s="158" t="s">
        <v>81</v>
      </c>
    </row>
    <row r="143" spans="2:18" x14ac:dyDescent="0.2">
      <c r="B143" s="157">
        <v>44700</v>
      </c>
      <c r="C143" s="158" t="s">
        <v>76</v>
      </c>
      <c r="E143" s="157">
        <v>45065</v>
      </c>
      <c r="F143" s="158" t="s">
        <v>77</v>
      </c>
      <c r="H143" s="157">
        <v>45430</v>
      </c>
      <c r="I143" s="158" t="s">
        <v>78</v>
      </c>
      <c r="K143" s="157">
        <v>45796</v>
      </c>
      <c r="L143" s="158" t="s">
        <v>80</v>
      </c>
      <c r="N143" s="157">
        <v>46161</v>
      </c>
      <c r="O143" s="158" t="s">
        <v>81</v>
      </c>
      <c r="Q143" s="157">
        <v>46526</v>
      </c>
      <c r="R143" s="158" t="s">
        <v>75</v>
      </c>
    </row>
    <row r="144" spans="2:18" x14ac:dyDescent="0.2">
      <c r="B144" s="157">
        <v>44701</v>
      </c>
      <c r="C144" s="158" t="s">
        <v>77</v>
      </c>
      <c r="E144" s="157">
        <v>45066</v>
      </c>
      <c r="F144" s="158" t="s">
        <v>78</v>
      </c>
      <c r="H144" s="157">
        <v>45431</v>
      </c>
      <c r="I144" s="158" t="s">
        <v>79</v>
      </c>
      <c r="K144" s="157">
        <v>45797</v>
      </c>
      <c r="L144" s="158" t="s">
        <v>81</v>
      </c>
      <c r="N144" s="157">
        <v>46162</v>
      </c>
      <c r="O144" s="158" t="s">
        <v>75</v>
      </c>
      <c r="Q144" s="157">
        <v>46527</v>
      </c>
      <c r="R144" t="s">
        <v>76</v>
      </c>
    </row>
    <row r="145" spans="2:18" x14ac:dyDescent="0.2">
      <c r="B145" s="157">
        <v>44702</v>
      </c>
      <c r="C145" s="158" t="s">
        <v>78</v>
      </c>
      <c r="E145" s="157">
        <v>45067</v>
      </c>
      <c r="F145" s="158" t="s">
        <v>79</v>
      </c>
      <c r="H145" s="157">
        <v>45432</v>
      </c>
      <c r="I145" s="158" t="s">
        <v>80</v>
      </c>
      <c r="K145" s="157">
        <v>45798</v>
      </c>
      <c r="L145" s="158" t="s">
        <v>75</v>
      </c>
      <c r="N145" s="157">
        <v>46163</v>
      </c>
      <c r="O145" t="s">
        <v>76</v>
      </c>
      <c r="Q145" s="157">
        <v>46528</v>
      </c>
      <c r="R145" s="158" t="s">
        <v>77</v>
      </c>
    </row>
    <row r="146" spans="2:18" x14ac:dyDescent="0.2">
      <c r="B146" s="157">
        <v>44703</v>
      </c>
      <c r="C146" s="158" t="s">
        <v>79</v>
      </c>
      <c r="E146" s="157">
        <v>45068</v>
      </c>
      <c r="F146" s="158" t="s">
        <v>80</v>
      </c>
      <c r="H146" s="157">
        <v>45433</v>
      </c>
      <c r="I146" s="158" t="s">
        <v>81</v>
      </c>
      <c r="K146" s="157">
        <v>45799</v>
      </c>
      <c r="L146" s="158" t="s">
        <v>76</v>
      </c>
      <c r="N146" s="157">
        <v>46164</v>
      </c>
      <c r="O146" s="158" t="s">
        <v>77</v>
      </c>
      <c r="Q146" s="157">
        <v>46529</v>
      </c>
      <c r="R146" s="158" t="s">
        <v>78</v>
      </c>
    </row>
    <row r="147" spans="2:18" x14ac:dyDescent="0.2">
      <c r="B147" s="157">
        <v>44704</v>
      </c>
      <c r="C147" s="158" t="s">
        <v>80</v>
      </c>
      <c r="E147" s="157">
        <v>45069</v>
      </c>
      <c r="F147" s="158" t="s">
        <v>81</v>
      </c>
      <c r="H147" s="157">
        <v>45434</v>
      </c>
      <c r="I147" s="158" t="s">
        <v>75</v>
      </c>
      <c r="K147" s="157">
        <v>45800</v>
      </c>
      <c r="L147" s="158" t="s">
        <v>77</v>
      </c>
      <c r="N147" s="157">
        <v>46165</v>
      </c>
      <c r="O147" s="158" t="s">
        <v>78</v>
      </c>
      <c r="Q147" s="157">
        <v>46530</v>
      </c>
      <c r="R147" s="158" t="s">
        <v>79</v>
      </c>
    </row>
    <row r="148" spans="2:18" x14ac:dyDescent="0.2">
      <c r="B148" s="157">
        <v>44705</v>
      </c>
      <c r="C148" s="158" t="s">
        <v>81</v>
      </c>
      <c r="E148" s="157">
        <v>45070</v>
      </c>
      <c r="F148" s="158" t="s">
        <v>75</v>
      </c>
      <c r="H148" s="157">
        <v>45435</v>
      </c>
      <c r="I148" s="158" t="s">
        <v>76</v>
      </c>
      <c r="K148" s="157">
        <v>45801</v>
      </c>
      <c r="L148" s="158" t="s">
        <v>78</v>
      </c>
      <c r="N148" s="157">
        <v>46166</v>
      </c>
      <c r="O148" s="158" t="s">
        <v>79</v>
      </c>
      <c r="Q148" s="157">
        <v>46531</v>
      </c>
      <c r="R148" s="158" t="s">
        <v>80</v>
      </c>
    </row>
    <row r="149" spans="2:18" x14ac:dyDescent="0.2">
      <c r="B149" s="157">
        <v>44706</v>
      </c>
      <c r="C149" s="158" t="s">
        <v>75</v>
      </c>
      <c r="E149" s="157">
        <v>45071</v>
      </c>
      <c r="F149" s="158" t="s">
        <v>76</v>
      </c>
      <c r="H149" s="157">
        <v>45436</v>
      </c>
      <c r="I149" s="158" t="s">
        <v>77</v>
      </c>
      <c r="K149" s="157">
        <v>45802</v>
      </c>
      <c r="L149" s="158" t="s">
        <v>79</v>
      </c>
      <c r="N149" s="157">
        <v>46167</v>
      </c>
      <c r="O149" s="158" t="s">
        <v>80</v>
      </c>
      <c r="Q149" s="157">
        <v>46532</v>
      </c>
      <c r="R149" s="158" t="s">
        <v>81</v>
      </c>
    </row>
    <row r="150" spans="2:18" x14ac:dyDescent="0.2">
      <c r="B150" s="157">
        <v>44707</v>
      </c>
      <c r="C150" s="158" t="s">
        <v>76</v>
      </c>
      <c r="E150" s="157">
        <v>45072</v>
      </c>
      <c r="F150" s="158" t="s">
        <v>77</v>
      </c>
      <c r="H150" s="157">
        <v>45437</v>
      </c>
      <c r="I150" s="158" t="s">
        <v>78</v>
      </c>
      <c r="K150" s="157">
        <v>45803</v>
      </c>
      <c r="L150" s="158" t="s">
        <v>80</v>
      </c>
      <c r="N150" s="157">
        <v>46168</v>
      </c>
      <c r="O150" s="158" t="s">
        <v>81</v>
      </c>
      <c r="Q150" s="157">
        <v>46533</v>
      </c>
      <c r="R150" s="158" t="s">
        <v>75</v>
      </c>
    </row>
    <row r="151" spans="2:18" x14ac:dyDescent="0.2">
      <c r="B151" s="157">
        <v>44708</v>
      </c>
      <c r="C151" s="158" t="s">
        <v>77</v>
      </c>
      <c r="E151" s="157">
        <v>45073</v>
      </c>
      <c r="F151" s="158" t="s">
        <v>78</v>
      </c>
      <c r="H151" s="157">
        <v>45438</v>
      </c>
      <c r="I151" s="158" t="s">
        <v>79</v>
      </c>
      <c r="K151" s="157">
        <v>45804</v>
      </c>
      <c r="L151" s="158" t="s">
        <v>81</v>
      </c>
      <c r="N151" s="157">
        <v>46169</v>
      </c>
      <c r="O151" s="158" t="s">
        <v>75</v>
      </c>
      <c r="Q151" s="157">
        <v>46534</v>
      </c>
      <c r="R151" t="s">
        <v>76</v>
      </c>
    </row>
    <row r="152" spans="2:18" x14ac:dyDescent="0.2">
      <c r="B152" s="157">
        <v>44709</v>
      </c>
      <c r="C152" s="158" t="s">
        <v>78</v>
      </c>
      <c r="E152" s="157">
        <v>45074</v>
      </c>
      <c r="F152" s="158" t="s">
        <v>79</v>
      </c>
      <c r="H152" s="157">
        <v>45439</v>
      </c>
      <c r="I152" s="158" t="s">
        <v>80</v>
      </c>
      <c r="K152" s="157">
        <v>45805</v>
      </c>
      <c r="L152" s="158" t="s">
        <v>75</v>
      </c>
      <c r="N152" s="157">
        <v>46170</v>
      </c>
      <c r="O152" t="s">
        <v>76</v>
      </c>
      <c r="Q152" s="157">
        <v>46535</v>
      </c>
      <c r="R152" s="158" t="s">
        <v>77</v>
      </c>
    </row>
    <row r="153" spans="2:18" x14ac:dyDescent="0.2">
      <c r="B153" s="157">
        <v>44710</v>
      </c>
      <c r="C153" s="158" t="s">
        <v>79</v>
      </c>
      <c r="E153" s="157">
        <v>45075</v>
      </c>
      <c r="F153" s="158" t="s">
        <v>80</v>
      </c>
      <c r="H153" s="157">
        <v>45440</v>
      </c>
      <c r="I153" s="158" t="s">
        <v>81</v>
      </c>
      <c r="K153" s="157">
        <v>45806</v>
      </c>
      <c r="L153" s="158" t="s">
        <v>76</v>
      </c>
      <c r="N153" s="157">
        <v>46171</v>
      </c>
      <c r="O153" s="158" t="s">
        <v>77</v>
      </c>
      <c r="Q153" s="157">
        <v>46536</v>
      </c>
      <c r="R153" s="158" t="s">
        <v>78</v>
      </c>
    </row>
    <row r="154" spans="2:18" x14ac:dyDescent="0.2">
      <c r="B154" s="157">
        <v>44711</v>
      </c>
      <c r="C154" s="158" t="s">
        <v>80</v>
      </c>
      <c r="E154" s="157">
        <v>45076</v>
      </c>
      <c r="F154" s="158" t="s">
        <v>81</v>
      </c>
      <c r="H154" s="157">
        <v>45441</v>
      </c>
      <c r="I154" s="158" t="s">
        <v>75</v>
      </c>
      <c r="K154" s="157">
        <v>45807</v>
      </c>
      <c r="L154" s="158" t="s">
        <v>77</v>
      </c>
      <c r="N154" s="157">
        <v>46172</v>
      </c>
      <c r="O154" s="158" t="s">
        <v>78</v>
      </c>
      <c r="Q154" s="157">
        <v>46537</v>
      </c>
      <c r="R154" s="158" t="s">
        <v>79</v>
      </c>
    </row>
    <row r="155" spans="2:18" x14ac:dyDescent="0.2">
      <c r="B155" s="157">
        <v>44712</v>
      </c>
      <c r="C155" s="158" t="s">
        <v>81</v>
      </c>
      <c r="E155" s="157">
        <v>45077</v>
      </c>
      <c r="F155" s="158" t="s">
        <v>75</v>
      </c>
      <c r="H155" s="157">
        <v>45442</v>
      </c>
      <c r="I155" s="158" t="s">
        <v>76</v>
      </c>
      <c r="K155" s="157">
        <v>45808</v>
      </c>
      <c r="L155" s="158" t="s">
        <v>78</v>
      </c>
      <c r="N155" s="157">
        <v>46173</v>
      </c>
      <c r="O155" s="158" t="s">
        <v>79</v>
      </c>
      <c r="Q155" s="157">
        <v>46538</v>
      </c>
      <c r="R155" s="158" t="s">
        <v>80</v>
      </c>
    </row>
    <row r="156" spans="2:18" x14ac:dyDescent="0.2">
      <c r="B156" s="157">
        <v>44713</v>
      </c>
      <c r="C156" s="158" t="s">
        <v>75</v>
      </c>
      <c r="E156" s="157">
        <v>45078</v>
      </c>
      <c r="F156" s="158" t="s">
        <v>76</v>
      </c>
      <c r="H156" s="157">
        <v>45443</v>
      </c>
      <c r="I156" s="158" t="s">
        <v>77</v>
      </c>
      <c r="K156" s="157">
        <v>45809</v>
      </c>
      <c r="L156" s="158" t="s">
        <v>79</v>
      </c>
      <c r="N156" s="157">
        <v>46174</v>
      </c>
      <c r="O156" s="158" t="s">
        <v>80</v>
      </c>
      <c r="Q156" s="157">
        <v>46539</v>
      </c>
      <c r="R156" s="158" t="s">
        <v>81</v>
      </c>
    </row>
    <row r="157" spans="2:18" x14ac:dyDescent="0.2">
      <c r="B157" s="157">
        <v>44714</v>
      </c>
      <c r="C157" s="158" t="s">
        <v>76</v>
      </c>
      <c r="E157" s="157">
        <v>45079</v>
      </c>
      <c r="F157" s="158" t="s">
        <v>77</v>
      </c>
      <c r="H157" s="157">
        <v>45444</v>
      </c>
      <c r="I157" s="158" t="s">
        <v>78</v>
      </c>
      <c r="K157" s="157">
        <v>45810</v>
      </c>
      <c r="L157" s="158" t="s">
        <v>80</v>
      </c>
      <c r="N157" s="157">
        <v>46175</v>
      </c>
      <c r="O157" s="158" t="s">
        <v>81</v>
      </c>
      <c r="Q157" s="157">
        <v>46540</v>
      </c>
      <c r="R157" s="158" t="s">
        <v>75</v>
      </c>
    </row>
    <row r="158" spans="2:18" x14ac:dyDescent="0.2">
      <c r="B158" s="157">
        <v>44715</v>
      </c>
      <c r="C158" s="158" t="s">
        <v>77</v>
      </c>
      <c r="E158" s="157">
        <v>45080</v>
      </c>
      <c r="F158" s="158" t="s">
        <v>78</v>
      </c>
      <c r="H158" s="157">
        <v>45445</v>
      </c>
      <c r="I158" s="158" t="s">
        <v>79</v>
      </c>
      <c r="K158" s="157">
        <v>45811</v>
      </c>
      <c r="L158" s="158" t="s">
        <v>81</v>
      </c>
      <c r="N158" s="157">
        <v>46176</v>
      </c>
      <c r="O158" s="158" t="s">
        <v>75</v>
      </c>
      <c r="Q158" s="157">
        <v>46541</v>
      </c>
      <c r="R158" t="s">
        <v>76</v>
      </c>
    </row>
    <row r="159" spans="2:18" x14ac:dyDescent="0.2">
      <c r="B159" s="157">
        <v>44716</v>
      </c>
      <c r="C159" s="158" t="s">
        <v>78</v>
      </c>
      <c r="E159" s="157">
        <v>45081</v>
      </c>
      <c r="F159" s="158" t="s">
        <v>79</v>
      </c>
      <c r="H159" s="157">
        <v>45446</v>
      </c>
      <c r="I159" s="158" t="s">
        <v>80</v>
      </c>
      <c r="K159" s="157">
        <v>45812</v>
      </c>
      <c r="L159" s="158" t="s">
        <v>75</v>
      </c>
      <c r="N159" s="157">
        <v>46177</v>
      </c>
      <c r="O159" t="s">
        <v>76</v>
      </c>
      <c r="Q159" s="157">
        <v>46542</v>
      </c>
      <c r="R159" s="158" t="s">
        <v>77</v>
      </c>
    </row>
    <row r="160" spans="2:18" x14ac:dyDescent="0.2">
      <c r="B160" s="157">
        <v>44717</v>
      </c>
      <c r="C160" s="158" t="s">
        <v>79</v>
      </c>
      <c r="E160" s="157">
        <v>45082</v>
      </c>
      <c r="F160" s="158" t="s">
        <v>80</v>
      </c>
      <c r="H160" s="157">
        <v>45447</v>
      </c>
      <c r="I160" s="158" t="s">
        <v>81</v>
      </c>
      <c r="K160" s="157">
        <v>45813</v>
      </c>
      <c r="L160" s="158" t="s">
        <v>76</v>
      </c>
      <c r="N160" s="157">
        <v>46178</v>
      </c>
      <c r="O160" s="158" t="s">
        <v>77</v>
      </c>
      <c r="Q160" s="157">
        <v>46543</v>
      </c>
      <c r="R160" s="158" t="s">
        <v>78</v>
      </c>
    </row>
    <row r="161" spans="2:18" x14ac:dyDescent="0.2">
      <c r="B161" s="157">
        <v>44718</v>
      </c>
      <c r="C161" s="158" t="s">
        <v>80</v>
      </c>
      <c r="E161" s="157">
        <v>45083</v>
      </c>
      <c r="F161" s="158" t="s">
        <v>81</v>
      </c>
      <c r="H161" s="157">
        <v>45448</v>
      </c>
      <c r="I161" s="158" t="s">
        <v>75</v>
      </c>
      <c r="K161" s="157">
        <v>45814</v>
      </c>
      <c r="L161" s="158" t="s">
        <v>77</v>
      </c>
      <c r="N161" s="157">
        <v>46179</v>
      </c>
      <c r="O161" s="158" t="s">
        <v>78</v>
      </c>
      <c r="Q161" s="157">
        <v>46544</v>
      </c>
      <c r="R161" s="158" t="s">
        <v>79</v>
      </c>
    </row>
    <row r="162" spans="2:18" x14ac:dyDescent="0.2">
      <c r="B162" s="157">
        <v>44719</v>
      </c>
      <c r="C162" s="158" t="s">
        <v>81</v>
      </c>
      <c r="E162" s="157">
        <v>45084</v>
      </c>
      <c r="F162" s="158" t="s">
        <v>75</v>
      </c>
      <c r="H162" s="157">
        <v>45449</v>
      </c>
      <c r="I162" s="158" t="s">
        <v>76</v>
      </c>
      <c r="K162" s="157">
        <v>45815</v>
      </c>
      <c r="L162" s="158" t="s">
        <v>78</v>
      </c>
      <c r="N162" s="157">
        <v>46180</v>
      </c>
      <c r="O162" s="158" t="s">
        <v>79</v>
      </c>
      <c r="Q162" s="157">
        <v>46545</v>
      </c>
      <c r="R162" s="158" t="s">
        <v>80</v>
      </c>
    </row>
    <row r="163" spans="2:18" x14ac:dyDescent="0.2">
      <c r="B163" s="157">
        <v>44720</v>
      </c>
      <c r="C163" s="158" t="s">
        <v>75</v>
      </c>
      <c r="E163" s="157">
        <v>45085</v>
      </c>
      <c r="F163" s="158" t="s">
        <v>76</v>
      </c>
      <c r="H163" s="157">
        <v>45450</v>
      </c>
      <c r="I163" s="158" t="s">
        <v>77</v>
      </c>
      <c r="K163" s="157">
        <v>45816</v>
      </c>
      <c r="L163" s="158" t="s">
        <v>79</v>
      </c>
      <c r="N163" s="157">
        <v>46181</v>
      </c>
      <c r="O163" s="158" t="s">
        <v>80</v>
      </c>
      <c r="Q163" s="157">
        <v>46546</v>
      </c>
      <c r="R163" s="158" t="s">
        <v>81</v>
      </c>
    </row>
    <row r="164" spans="2:18" x14ac:dyDescent="0.2">
      <c r="B164" s="157">
        <v>44721</v>
      </c>
      <c r="C164" s="158" t="s">
        <v>76</v>
      </c>
      <c r="E164" s="157">
        <v>45086</v>
      </c>
      <c r="F164" s="158" t="s">
        <v>77</v>
      </c>
      <c r="H164" s="157">
        <v>45451</v>
      </c>
      <c r="I164" s="158" t="s">
        <v>78</v>
      </c>
      <c r="K164" s="157">
        <v>45817</v>
      </c>
      <c r="L164" s="158" t="s">
        <v>80</v>
      </c>
      <c r="N164" s="157">
        <v>46182</v>
      </c>
      <c r="O164" s="158" t="s">
        <v>81</v>
      </c>
      <c r="Q164" s="157">
        <v>46547</v>
      </c>
      <c r="R164" s="158" t="s">
        <v>75</v>
      </c>
    </row>
    <row r="165" spans="2:18" x14ac:dyDescent="0.2">
      <c r="B165" s="157">
        <v>44722</v>
      </c>
      <c r="C165" s="158" t="s">
        <v>77</v>
      </c>
      <c r="E165" s="157">
        <v>45087</v>
      </c>
      <c r="F165" s="158" t="s">
        <v>78</v>
      </c>
      <c r="H165" s="157">
        <v>45452</v>
      </c>
      <c r="I165" s="158" t="s">
        <v>79</v>
      </c>
      <c r="K165" s="157">
        <v>45818</v>
      </c>
      <c r="L165" s="158" t="s">
        <v>81</v>
      </c>
      <c r="N165" s="157">
        <v>46183</v>
      </c>
      <c r="O165" s="158" t="s">
        <v>75</v>
      </c>
      <c r="Q165" s="157">
        <v>46548</v>
      </c>
      <c r="R165" t="s">
        <v>76</v>
      </c>
    </row>
    <row r="166" spans="2:18" x14ac:dyDescent="0.2">
      <c r="B166" s="157">
        <v>44723</v>
      </c>
      <c r="C166" s="158" t="s">
        <v>78</v>
      </c>
      <c r="E166" s="157">
        <v>45088</v>
      </c>
      <c r="F166" s="158" t="s">
        <v>79</v>
      </c>
      <c r="H166" s="157">
        <v>45453</v>
      </c>
      <c r="I166" s="158" t="s">
        <v>80</v>
      </c>
      <c r="K166" s="157">
        <v>45819</v>
      </c>
      <c r="L166" s="158" t="s">
        <v>75</v>
      </c>
      <c r="N166" s="157">
        <v>46184</v>
      </c>
      <c r="O166" t="s">
        <v>76</v>
      </c>
      <c r="Q166" s="157">
        <v>46549</v>
      </c>
      <c r="R166" s="158" t="s">
        <v>77</v>
      </c>
    </row>
    <row r="167" spans="2:18" x14ac:dyDescent="0.2">
      <c r="B167" s="157">
        <v>44724</v>
      </c>
      <c r="C167" s="158" t="s">
        <v>79</v>
      </c>
      <c r="E167" s="157">
        <v>45089</v>
      </c>
      <c r="F167" s="158" t="s">
        <v>80</v>
      </c>
      <c r="H167" s="157">
        <v>45454</v>
      </c>
      <c r="I167" s="158" t="s">
        <v>81</v>
      </c>
      <c r="K167" s="157">
        <v>45820</v>
      </c>
      <c r="L167" s="158" t="s">
        <v>76</v>
      </c>
      <c r="N167" s="157">
        <v>46185</v>
      </c>
      <c r="O167" s="158" t="s">
        <v>77</v>
      </c>
      <c r="Q167" s="157">
        <v>46550</v>
      </c>
      <c r="R167" s="158" t="s">
        <v>78</v>
      </c>
    </row>
    <row r="168" spans="2:18" x14ac:dyDescent="0.2">
      <c r="B168" s="157">
        <v>44725</v>
      </c>
      <c r="C168" s="158" t="s">
        <v>80</v>
      </c>
      <c r="E168" s="157">
        <v>45090</v>
      </c>
      <c r="F168" s="158" t="s">
        <v>81</v>
      </c>
      <c r="H168" s="157">
        <v>45455</v>
      </c>
      <c r="I168" s="158" t="s">
        <v>75</v>
      </c>
      <c r="K168" s="157">
        <v>45821</v>
      </c>
      <c r="L168" s="158" t="s">
        <v>77</v>
      </c>
      <c r="N168" s="157">
        <v>46186</v>
      </c>
      <c r="O168" s="158" t="s">
        <v>78</v>
      </c>
      <c r="Q168" s="157">
        <v>46551</v>
      </c>
      <c r="R168" s="158" t="s">
        <v>79</v>
      </c>
    </row>
    <row r="169" spans="2:18" x14ac:dyDescent="0.2">
      <c r="B169" s="157">
        <v>44726</v>
      </c>
      <c r="C169" s="158" t="s">
        <v>81</v>
      </c>
      <c r="E169" s="157">
        <v>45091</v>
      </c>
      <c r="F169" s="158" t="s">
        <v>75</v>
      </c>
      <c r="H169" s="157">
        <v>45456</v>
      </c>
      <c r="I169" s="158" t="s">
        <v>76</v>
      </c>
      <c r="K169" s="157">
        <v>45822</v>
      </c>
      <c r="L169" s="158" t="s">
        <v>78</v>
      </c>
      <c r="N169" s="157">
        <v>46187</v>
      </c>
      <c r="O169" s="158" t="s">
        <v>79</v>
      </c>
      <c r="Q169" s="157">
        <v>46552</v>
      </c>
      <c r="R169" s="158" t="s">
        <v>80</v>
      </c>
    </row>
    <row r="170" spans="2:18" x14ac:dyDescent="0.2">
      <c r="B170" s="157">
        <v>44727</v>
      </c>
      <c r="C170" s="158" t="s">
        <v>75</v>
      </c>
      <c r="E170" s="157">
        <v>45092</v>
      </c>
      <c r="F170" s="158" t="s">
        <v>76</v>
      </c>
      <c r="H170" s="157">
        <v>45457</v>
      </c>
      <c r="I170" s="158" t="s">
        <v>77</v>
      </c>
      <c r="K170" s="157">
        <v>45823</v>
      </c>
      <c r="L170" s="158" t="s">
        <v>79</v>
      </c>
      <c r="N170" s="157">
        <v>46188</v>
      </c>
      <c r="O170" s="158" t="s">
        <v>80</v>
      </c>
      <c r="Q170" s="157">
        <v>46553</v>
      </c>
      <c r="R170" s="158" t="s">
        <v>81</v>
      </c>
    </row>
    <row r="171" spans="2:18" x14ac:dyDescent="0.2">
      <c r="B171" s="157">
        <v>44728</v>
      </c>
      <c r="C171" s="158" t="s">
        <v>76</v>
      </c>
      <c r="E171" s="157">
        <v>45093</v>
      </c>
      <c r="F171" s="158" t="s">
        <v>77</v>
      </c>
      <c r="H171" s="157">
        <v>45458</v>
      </c>
      <c r="I171" s="158" t="s">
        <v>78</v>
      </c>
      <c r="K171" s="157">
        <v>45824</v>
      </c>
      <c r="L171" s="158" t="s">
        <v>80</v>
      </c>
      <c r="N171" s="157">
        <v>46189</v>
      </c>
      <c r="O171" s="158" t="s">
        <v>81</v>
      </c>
      <c r="Q171" s="157">
        <v>46554</v>
      </c>
      <c r="R171" s="158" t="s">
        <v>75</v>
      </c>
    </row>
    <row r="172" spans="2:18" x14ac:dyDescent="0.2">
      <c r="B172" s="157">
        <v>44729</v>
      </c>
      <c r="C172" s="158" t="s">
        <v>77</v>
      </c>
      <c r="E172" s="157">
        <v>45094</v>
      </c>
      <c r="F172" s="158" t="s">
        <v>78</v>
      </c>
      <c r="H172" s="157">
        <v>45459</v>
      </c>
      <c r="I172" s="158" t="s">
        <v>79</v>
      </c>
      <c r="K172" s="157">
        <v>45825</v>
      </c>
      <c r="L172" s="158" t="s">
        <v>81</v>
      </c>
      <c r="N172" s="157">
        <v>46190</v>
      </c>
      <c r="O172" s="158" t="s">
        <v>75</v>
      </c>
      <c r="Q172" s="157">
        <v>46555</v>
      </c>
      <c r="R172" t="s">
        <v>76</v>
      </c>
    </row>
    <row r="173" spans="2:18" x14ac:dyDescent="0.2">
      <c r="B173" s="157">
        <v>44730</v>
      </c>
      <c r="C173" s="158" t="s">
        <v>78</v>
      </c>
      <c r="E173" s="157">
        <v>45095</v>
      </c>
      <c r="F173" s="158" t="s">
        <v>79</v>
      </c>
      <c r="H173" s="157">
        <v>45460</v>
      </c>
      <c r="I173" s="158" t="s">
        <v>80</v>
      </c>
      <c r="K173" s="157">
        <v>45826</v>
      </c>
      <c r="L173" s="158" t="s">
        <v>75</v>
      </c>
      <c r="N173" s="157">
        <v>46191</v>
      </c>
      <c r="O173" t="s">
        <v>76</v>
      </c>
      <c r="Q173" s="157">
        <v>46556</v>
      </c>
      <c r="R173" s="158" t="s">
        <v>77</v>
      </c>
    </row>
    <row r="174" spans="2:18" x14ac:dyDescent="0.2">
      <c r="B174" s="157">
        <v>44731</v>
      </c>
      <c r="C174" s="158" t="s">
        <v>79</v>
      </c>
      <c r="E174" s="157">
        <v>45096</v>
      </c>
      <c r="F174" s="158" t="s">
        <v>80</v>
      </c>
      <c r="H174" s="157">
        <v>45461</v>
      </c>
      <c r="I174" s="158" t="s">
        <v>81</v>
      </c>
      <c r="K174" s="157">
        <v>45827</v>
      </c>
      <c r="L174" s="158" t="s">
        <v>76</v>
      </c>
      <c r="N174" s="157">
        <v>46192</v>
      </c>
      <c r="O174" s="158" t="s">
        <v>77</v>
      </c>
      <c r="Q174" s="157">
        <v>46557</v>
      </c>
      <c r="R174" s="158" t="s">
        <v>78</v>
      </c>
    </row>
    <row r="175" spans="2:18" x14ac:dyDescent="0.2">
      <c r="B175" s="157">
        <v>44732</v>
      </c>
      <c r="C175" s="158" t="s">
        <v>80</v>
      </c>
      <c r="E175" s="157">
        <v>45097</v>
      </c>
      <c r="F175" s="158" t="s">
        <v>81</v>
      </c>
      <c r="H175" s="157">
        <v>45462</v>
      </c>
      <c r="I175" s="158" t="s">
        <v>75</v>
      </c>
      <c r="K175" s="157">
        <v>45828</v>
      </c>
      <c r="L175" s="158" t="s">
        <v>77</v>
      </c>
      <c r="N175" s="157">
        <v>46193</v>
      </c>
      <c r="O175" s="158" t="s">
        <v>78</v>
      </c>
      <c r="Q175" s="157">
        <v>46558</v>
      </c>
      <c r="R175" s="158" t="s">
        <v>79</v>
      </c>
    </row>
    <row r="176" spans="2:18" x14ac:dyDescent="0.2">
      <c r="B176" s="157">
        <v>44733</v>
      </c>
      <c r="C176" s="158" t="s">
        <v>81</v>
      </c>
      <c r="E176" s="157">
        <v>45098</v>
      </c>
      <c r="F176" s="158" t="s">
        <v>75</v>
      </c>
      <c r="H176" s="157">
        <v>45463</v>
      </c>
      <c r="I176" s="158" t="s">
        <v>76</v>
      </c>
      <c r="K176" s="157">
        <v>45829</v>
      </c>
      <c r="L176" s="158" t="s">
        <v>78</v>
      </c>
      <c r="N176" s="157">
        <v>46194</v>
      </c>
      <c r="O176" s="158" t="s">
        <v>79</v>
      </c>
      <c r="Q176" s="157">
        <v>46559</v>
      </c>
      <c r="R176" s="158" t="s">
        <v>80</v>
      </c>
    </row>
    <row r="177" spans="2:18" x14ac:dyDescent="0.2">
      <c r="B177" s="157">
        <v>44734</v>
      </c>
      <c r="C177" s="158" t="s">
        <v>75</v>
      </c>
      <c r="E177" s="157">
        <v>45099</v>
      </c>
      <c r="F177" s="158" t="s">
        <v>76</v>
      </c>
      <c r="H177" s="157">
        <v>45464</v>
      </c>
      <c r="I177" s="158" t="s">
        <v>77</v>
      </c>
      <c r="K177" s="157">
        <v>45830</v>
      </c>
      <c r="L177" s="158" t="s">
        <v>79</v>
      </c>
      <c r="N177" s="157">
        <v>46195</v>
      </c>
      <c r="O177" s="158" t="s">
        <v>80</v>
      </c>
      <c r="Q177" s="157">
        <v>46560</v>
      </c>
      <c r="R177" s="158" t="s">
        <v>81</v>
      </c>
    </row>
    <row r="178" spans="2:18" x14ac:dyDescent="0.2">
      <c r="B178" s="157">
        <v>44735</v>
      </c>
      <c r="C178" s="158" t="s">
        <v>76</v>
      </c>
      <c r="E178" s="157">
        <v>45100</v>
      </c>
      <c r="F178" s="158" t="s">
        <v>77</v>
      </c>
      <c r="H178" s="157">
        <v>45465</v>
      </c>
      <c r="I178" s="158" t="s">
        <v>78</v>
      </c>
      <c r="K178" s="157">
        <v>45831</v>
      </c>
      <c r="L178" s="158" t="s">
        <v>80</v>
      </c>
      <c r="N178" s="157">
        <v>46196</v>
      </c>
      <c r="O178" s="158" t="s">
        <v>81</v>
      </c>
      <c r="Q178" s="157">
        <v>46561</v>
      </c>
      <c r="R178" s="158" t="s">
        <v>75</v>
      </c>
    </row>
    <row r="179" spans="2:18" x14ac:dyDescent="0.2">
      <c r="B179" s="157">
        <v>44736</v>
      </c>
      <c r="C179" s="158" t="s">
        <v>77</v>
      </c>
      <c r="E179" s="157">
        <v>45101</v>
      </c>
      <c r="F179" s="158" t="s">
        <v>78</v>
      </c>
      <c r="H179" s="157">
        <v>45466</v>
      </c>
      <c r="I179" s="158" t="s">
        <v>79</v>
      </c>
      <c r="K179" s="157">
        <v>45832</v>
      </c>
      <c r="L179" s="158" t="s">
        <v>81</v>
      </c>
      <c r="N179" s="157">
        <v>46197</v>
      </c>
      <c r="O179" s="158" t="s">
        <v>75</v>
      </c>
      <c r="Q179" s="157">
        <v>46562</v>
      </c>
      <c r="R179" t="s">
        <v>76</v>
      </c>
    </row>
    <row r="180" spans="2:18" x14ac:dyDescent="0.2">
      <c r="B180" s="157">
        <v>44737</v>
      </c>
      <c r="C180" s="158" t="s">
        <v>78</v>
      </c>
      <c r="E180" s="157">
        <v>45102</v>
      </c>
      <c r="F180" s="158" t="s">
        <v>79</v>
      </c>
      <c r="H180" s="157">
        <v>45467</v>
      </c>
      <c r="I180" s="158" t="s">
        <v>80</v>
      </c>
      <c r="K180" s="157">
        <v>45833</v>
      </c>
      <c r="L180" s="158" t="s">
        <v>75</v>
      </c>
      <c r="N180" s="157">
        <v>46198</v>
      </c>
      <c r="O180" t="s">
        <v>76</v>
      </c>
      <c r="Q180" s="157">
        <v>46563</v>
      </c>
      <c r="R180" s="158" t="s">
        <v>77</v>
      </c>
    </row>
    <row r="181" spans="2:18" x14ac:dyDescent="0.2">
      <c r="B181" s="157">
        <v>44738</v>
      </c>
      <c r="C181" s="158" t="s">
        <v>79</v>
      </c>
      <c r="E181" s="157">
        <v>45103</v>
      </c>
      <c r="F181" s="158" t="s">
        <v>80</v>
      </c>
      <c r="H181" s="157">
        <v>45468</v>
      </c>
      <c r="I181" s="158" t="s">
        <v>81</v>
      </c>
      <c r="K181" s="157">
        <v>45834</v>
      </c>
      <c r="L181" s="158" t="s">
        <v>76</v>
      </c>
      <c r="N181" s="157">
        <v>46199</v>
      </c>
      <c r="O181" s="158" t="s">
        <v>77</v>
      </c>
      <c r="Q181" s="157">
        <v>46564</v>
      </c>
      <c r="R181" s="158" t="s">
        <v>78</v>
      </c>
    </row>
    <row r="182" spans="2:18" x14ac:dyDescent="0.2">
      <c r="B182" s="157">
        <v>44739</v>
      </c>
      <c r="C182" s="158" t="s">
        <v>80</v>
      </c>
      <c r="E182" s="157">
        <v>45104</v>
      </c>
      <c r="F182" s="158" t="s">
        <v>81</v>
      </c>
      <c r="H182" s="157">
        <v>45469</v>
      </c>
      <c r="I182" s="158" t="s">
        <v>75</v>
      </c>
      <c r="K182" s="157">
        <v>45835</v>
      </c>
      <c r="L182" s="158" t="s">
        <v>77</v>
      </c>
      <c r="N182" s="157">
        <v>46200</v>
      </c>
      <c r="O182" s="158" t="s">
        <v>78</v>
      </c>
      <c r="Q182" s="157">
        <v>46565</v>
      </c>
      <c r="R182" s="158" t="s">
        <v>79</v>
      </c>
    </row>
    <row r="183" spans="2:18" x14ac:dyDescent="0.2">
      <c r="B183" s="157">
        <v>44740</v>
      </c>
      <c r="C183" s="158" t="s">
        <v>81</v>
      </c>
      <c r="E183" s="157">
        <v>45105</v>
      </c>
      <c r="F183" s="158" t="s">
        <v>75</v>
      </c>
      <c r="H183" s="157">
        <v>45470</v>
      </c>
      <c r="I183" s="158" t="s">
        <v>76</v>
      </c>
      <c r="K183" s="157">
        <v>45836</v>
      </c>
      <c r="L183" s="158" t="s">
        <v>78</v>
      </c>
      <c r="N183" s="157">
        <v>46201</v>
      </c>
      <c r="O183" s="158" t="s">
        <v>79</v>
      </c>
      <c r="Q183" s="157">
        <v>46566</v>
      </c>
      <c r="R183" s="158" t="s">
        <v>80</v>
      </c>
    </row>
    <row r="184" spans="2:18" x14ac:dyDescent="0.2">
      <c r="B184" s="157">
        <v>44741</v>
      </c>
      <c r="C184" s="158" t="s">
        <v>75</v>
      </c>
      <c r="E184" s="157">
        <v>45106</v>
      </c>
      <c r="F184" s="158" t="s">
        <v>76</v>
      </c>
      <c r="H184" s="157">
        <v>45471</v>
      </c>
      <c r="I184" s="158" t="s">
        <v>77</v>
      </c>
      <c r="K184" s="157">
        <v>45837</v>
      </c>
      <c r="L184" s="158" t="s">
        <v>79</v>
      </c>
      <c r="N184" s="157">
        <v>46202</v>
      </c>
      <c r="O184" s="158" t="s">
        <v>80</v>
      </c>
      <c r="Q184" s="157">
        <v>46567</v>
      </c>
      <c r="R184" s="158" t="s">
        <v>81</v>
      </c>
    </row>
    <row r="185" spans="2:18" x14ac:dyDescent="0.2">
      <c r="B185" s="157">
        <v>44742</v>
      </c>
      <c r="C185" s="158" t="s">
        <v>76</v>
      </c>
      <c r="E185" s="157">
        <v>45107</v>
      </c>
      <c r="F185" s="158" t="s">
        <v>77</v>
      </c>
      <c r="H185" s="157">
        <v>45472</v>
      </c>
      <c r="I185" s="158" t="s">
        <v>78</v>
      </c>
      <c r="K185" s="157">
        <v>45838</v>
      </c>
      <c r="L185" s="158" t="s">
        <v>80</v>
      </c>
      <c r="N185" s="157">
        <v>46203</v>
      </c>
      <c r="O185" s="158" t="s">
        <v>81</v>
      </c>
      <c r="Q185" s="157">
        <v>46568</v>
      </c>
      <c r="R185" s="158" t="s">
        <v>75</v>
      </c>
    </row>
    <row r="186" spans="2:18" x14ac:dyDescent="0.2">
      <c r="B186" s="157">
        <v>44743</v>
      </c>
      <c r="C186" s="158" t="s">
        <v>77</v>
      </c>
      <c r="E186" s="157">
        <v>45108</v>
      </c>
      <c r="F186" s="158" t="s">
        <v>78</v>
      </c>
      <c r="H186" s="157">
        <v>45473</v>
      </c>
      <c r="I186" s="158" t="s">
        <v>79</v>
      </c>
      <c r="K186" s="157">
        <v>45839</v>
      </c>
      <c r="L186" s="158" t="s">
        <v>81</v>
      </c>
      <c r="N186" s="157">
        <v>46204</v>
      </c>
      <c r="O186" s="158" t="s">
        <v>75</v>
      </c>
      <c r="Q186" s="157">
        <v>46569</v>
      </c>
      <c r="R186" t="s">
        <v>76</v>
      </c>
    </row>
    <row r="187" spans="2:18" x14ac:dyDescent="0.2">
      <c r="B187" s="157">
        <v>44744</v>
      </c>
      <c r="C187" s="158" t="s">
        <v>78</v>
      </c>
      <c r="E187" s="157">
        <v>45109</v>
      </c>
      <c r="F187" s="158" t="s">
        <v>79</v>
      </c>
      <c r="H187" s="157">
        <v>45474</v>
      </c>
      <c r="I187" s="158" t="s">
        <v>80</v>
      </c>
      <c r="K187" s="157">
        <v>45840</v>
      </c>
      <c r="L187" s="158" t="s">
        <v>75</v>
      </c>
      <c r="N187" s="157">
        <v>46205</v>
      </c>
      <c r="O187" t="s">
        <v>76</v>
      </c>
      <c r="Q187" s="157">
        <v>46570</v>
      </c>
      <c r="R187" s="158" t="s">
        <v>77</v>
      </c>
    </row>
    <row r="188" spans="2:18" x14ac:dyDescent="0.2">
      <c r="B188" s="157">
        <v>44745</v>
      </c>
      <c r="C188" s="158" t="s">
        <v>79</v>
      </c>
      <c r="E188" s="157">
        <v>45110</v>
      </c>
      <c r="F188" s="158" t="s">
        <v>80</v>
      </c>
      <c r="H188" s="157">
        <v>45475</v>
      </c>
      <c r="I188" s="158" t="s">
        <v>81</v>
      </c>
      <c r="K188" s="157">
        <v>45841</v>
      </c>
      <c r="L188" s="158" t="s">
        <v>76</v>
      </c>
      <c r="N188" s="157">
        <v>46206</v>
      </c>
      <c r="O188" s="158" t="s">
        <v>77</v>
      </c>
      <c r="Q188" s="157">
        <v>46571</v>
      </c>
      <c r="R188" s="158" t="s">
        <v>78</v>
      </c>
    </row>
    <row r="189" spans="2:18" x14ac:dyDescent="0.2">
      <c r="B189" s="157">
        <v>44746</v>
      </c>
      <c r="C189" s="158" t="s">
        <v>80</v>
      </c>
      <c r="E189" s="157">
        <v>45111</v>
      </c>
      <c r="F189" s="158" t="s">
        <v>81</v>
      </c>
      <c r="H189" s="157">
        <v>45476</v>
      </c>
      <c r="I189" s="158" t="s">
        <v>75</v>
      </c>
      <c r="K189" s="157">
        <v>45842</v>
      </c>
      <c r="L189" s="158" t="s">
        <v>77</v>
      </c>
      <c r="N189" s="157">
        <v>46207</v>
      </c>
      <c r="O189" s="158" t="s">
        <v>78</v>
      </c>
      <c r="Q189" s="157">
        <v>46572</v>
      </c>
      <c r="R189" s="158" t="s">
        <v>79</v>
      </c>
    </row>
    <row r="190" spans="2:18" x14ac:dyDescent="0.2">
      <c r="B190" s="157">
        <v>44747</v>
      </c>
      <c r="C190" s="158" t="s">
        <v>81</v>
      </c>
      <c r="E190" s="157">
        <v>45112</v>
      </c>
      <c r="F190" s="158" t="s">
        <v>75</v>
      </c>
      <c r="H190" s="157">
        <v>45477</v>
      </c>
      <c r="I190" s="158" t="s">
        <v>76</v>
      </c>
      <c r="K190" s="157">
        <v>45843</v>
      </c>
      <c r="L190" s="158" t="s">
        <v>78</v>
      </c>
      <c r="N190" s="157">
        <v>46208</v>
      </c>
      <c r="O190" s="158" t="s">
        <v>79</v>
      </c>
      <c r="Q190" s="157">
        <v>46573</v>
      </c>
      <c r="R190" s="158" t="s">
        <v>80</v>
      </c>
    </row>
    <row r="191" spans="2:18" x14ac:dyDescent="0.2">
      <c r="B191" s="157">
        <v>44748</v>
      </c>
      <c r="C191" s="158" t="s">
        <v>75</v>
      </c>
      <c r="E191" s="157">
        <v>45113</v>
      </c>
      <c r="F191" s="158" t="s">
        <v>76</v>
      </c>
      <c r="H191" s="157">
        <v>45478</v>
      </c>
      <c r="I191" s="158" t="s">
        <v>77</v>
      </c>
      <c r="K191" s="157">
        <v>45844</v>
      </c>
      <c r="L191" s="158" t="s">
        <v>79</v>
      </c>
      <c r="N191" s="157">
        <v>46209</v>
      </c>
      <c r="O191" s="158" t="s">
        <v>80</v>
      </c>
      <c r="Q191" s="157">
        <v>46574</v>
      </c>
      <c r="R191" s="158" t="s">
        <v>81</v>
      </c>
    </row>
    <row r="192" spans="2:18" x14ac:dyDescent="0.2">
      <c r="B192" s="157">
        <v>44749</v>
      </c>
      <c r="C192" s="158" t="s">
        <v>76</v>
      </c>
      <c r="E192" s="157">
        <v>45114</v>
      </c>
      <c r="F192" s="158" t="s">
        <v>77</v>
      </c>
      <c r="H192" s="157">
        <v>45479</v>
      </c>
      <c r="I192" s="158" t="s">
        <v>78</v>
      </c>
      <c r="K192" s="157">
        <v>45845</v>
      </c>
      <c r="L192" s="158" t="s">
        <v>80</v>
      </c>
      <c r="N192" s="157">
        <v>46210</v>
      </c>
      <c r="O192" s="158" t="s">
        <v>81</v>
      </c>
      <c r="Q192" s="157">
        <v>46575</v>
      </c>
      <c r="R192" s="158" t="s">
        <v>75</v>
      </c>
    </row>
    <row r="193" spans="2:18" x14ac:dyDescent="0.2">
      <c r="B193" s="157">
        <v>44750</v>
      </c>
      <c r="C193" s="158" t="s">
        <v>77</v>
      </c>
      <c r="E193" s="157">
        <v>45115</v>
      </c>
      <c r="F193" s="158" t="s">
        <v>78</v>
      </c>
      <c r="H193" s="157">
        <v>45480</v>
      </c>
      <c r="I193" s="158" t="s">
        <v>79</v>
      </c>
      <c r="K193" s="157">
        <v>45846</v>
      </c>
      <c r="L193" s="158" t="s">
        <v>81</v>
      </c>
      <c r="N193" s="157">
        <v>46211</v>
      </c>
      <c r="O193" s="158" t="s">
        <v>75</v>
      </c>
      <c r="Q193" s="157">
        <v>46576</v>
      </c>
      <c r="R193" t="s">
        <v>76</v>
      </c>
    </row>
    <row r="194" spans="2:18" x14ac:dyDescent="0.2">
      <c r="B194" s="157">
        <v>44751</v>
      </c>
      <c r="C194" s="158" t="s">
        <v>78</v>
      </c>
      <c r="E194" s="157">
        <v>45116</v>
      </c>
      <c r="F194" s="158" t="s">
        <v>79</v>
      </c>
      <c r="H194" s="157">
        <v>45481</v>
      </c>
      <c r="I194" s="158" t="s">
        <v>80</v>
      </c>
      <c r="K194" s="157">
        <v>45847</v>
      </c>
      <c r="L194" s="158" t="s">
        <v>75</v>
      </c>
      <c r="N194" s="157">
        <v>46212</v>
      </c>
      <c r="O194" t="s">
        <v>76</v>
      </c>
      <c r="Q194" s="157">
        <v>46577</v>
      </c>
      <c r="R194" s="158" t="s">
        <v>77</v>
      </c>
    </row>
    <row r="195" spans="2:18" x14ac:dyDescent="0.2">
      <c r="B195" s="157">
        <v>44752</v>
      </c>
      <c r="C195" s="158" t="s">
        <v>79</v>
      </c>
      <c r="E195" s="157">
        <v>45117</v>
      </c>
      <c r="F195" s="158" t="s">
        <v>80</v>
      </c>
      <c r="H195" s="157">
        <v>45482</v>
      </c>
      <c r="I195" s="158" t="s">
        <v>81</v>
      </c>
      <c r="K195" s="157">
        <v>45848</v>
      </c>
      <c r="L195" s="158" t="s">
        <v>76</v>
      </c>
      <c r="N195" s="157">
        <v>46213</v>
      </c>
      <c r="O195" s="158" t="s">
        <v>77</v>
      </c>
      <c r="Q195" s="157">
        <v>46578</v>
      </c>
      <c r="R195" s="158" t="s">
        <v>78</v>
      </c>
    </row>
    <row r="196" spans="2:18" x14ac:dyDescent="0.2">
      <c r="B196" s="157">
        <v>44753</v>
      </c>
      <c r="C196" s="158" t="s">
        <v>80</v>
      </c>
      <c r="E196" s="157">
        <v>45118</v>
      </c>
      <c r="F196" s="158" t="s">
        <v>81</v>
      </c>
      <c r="H196" s="157">
        <v>45483</v>
      </c>
      <c r="I196" s="158" t="s">
        <v>75</v>
      </c>
      <c r="K196" s="157">
        <v>45849</v>
      </c>
      <c r="L196" s="158" t="s">
        <v>77</v>
      </c>
      <c r="N196" s="157">
        <v>46214</v>
      </c>
      <c r="O196" s="158" t="s">
        <v>78</v>
      </c>
      <c r="Q196" s="157">
        <v>46579</v>
      </c>
      <c r="R196" s="158" t="s">
        <v>79</v>
      </c>
    </row>
    <row r="197" spans="2:18" x14ac:dyDescent="0.2">
      <c r="B197" s="157">
        <v>44754</v>
      </c>
      <c r="C197" s="158" t="s">
        <v>81</v>
      </c>
      <c r="E197" s="157">
        <v>45119</v>
      </c>
      <c r="F197" s="158" t="s">
        <v>75</v>
      </c>
      <c r="H197" s="157">
        <v>45484</v>
      </c>
      <c r="I197" s="158" t="s">
        <v>76</v>
      </c>
      <c r="K197" s="157">
        <v>45850</v>
      </c>
      <c r="L197" s="158" t="s">
        <v>78</v>
      </c>
      <c r="N197" s="157">
        <v>46215</v>
      </c>
      <c r="O197" s="158" t="s">
        <v>79</v>
      </c>
      <c r="Q197" s="157">
        <v>46580</v>
      </c>
      <c r="R197" s="158" t="s">
        <v>80</v>
      </c>
    </row>
    <row r="198" spans="2:18" x14ac:dyDescent="0.2">
      <c r="B198" s="157">
        <v>44755</v>
      </c>
      <c r="C198" s="158" t="s">
        <v>75</v>
      </c>
      <c r="E198" s="157">
        <v>45120</v>
      </c>
      <c r="F198" s="158" t="s">
        <v>76</v>
      </c>
      <c r="H198" s="157">
        <v>45485</v>
      </c>
      <c r="I198" s="158" t="s">
        <v>77</v>
      </c>
      <c r="K198" s="157">
        <v>45851</v>
      </c>
      <c r="L198" s="158" t="s">
        <v>79</v>
      </c>
      <c r="N198" s="157">
        <v>46216</v>
      </c>
      <c r="O198" s="158" t="s">
        <v>80</v>
      </c>
      <c r="Q198" s="157">
        <v>46581</v>
      </c>
      <c r="R198" s="158" t="s">
        <v>81</v>
      </c>
    </row>
    <row r="199" spans="2:18" x14ac:dyDescent="0.2">
      <c r="B199" s="157">
        <v>44756</v>
      </c>
      <c r="C199" s="158" t="s">
        <v>76</v>
      </c>
      <c r="E199" s="157">
        <v>45121</v>
      </c>
      <c r="F199" s="158" t="s">
        <v>77</v>
      </c>
      <c r="H199" s="157">
        <v>45486</v>
      </c>
      <c r="I199" s="158" t="s">
        <v>78</v>
      </c>
      <c r="K199" s="157">
        <v>45852</v>
      </c>
      <c r="L199" s="158" t="s">
        <v>80</v>
      </c>
      <c r="N199" s="157">
        <v>46217</v>
      </c>
      <c r="O199" s="158" t="s">
        <v>81</v>
      </c>
      <c r="Q199" s="157">
        <v>46582</v>
      </c>
      <c r="R199" s="158" t="s">
        <v>75</v>
      </c>
    </row>
    <row r="200" spans="2:18" x14ac:dyDescent="0.2">
      <c r="B200" s="157">
        <v>44757</v>
      </c>
      <c r="C200" s="158" t="s">
        <v>77</v>
      </c>
      <c r="E200" s="157">
        <v>45122</v>
      </c>
      <c r="F200" s="158" t="s">
        <v>78</v>
      </c>
      <c r="H200" s="157">
        <v>45487</v>
      </c>
      <c r="I200" s="158" t="s">
        <v>79</v>
      </c>
      <c r="K200" s="157">
        <v>45853</v>
      </c>
      <c r="L200" s="158" t="s">
        <v>81</v>
      </c>
      <c r="N200" s="157">
        <v>46218</v>
      </c>
      <c r="O200" s="158" t="s">
        <v>75</v>
      </c>
      <c r="Q200" s="157">
        <v>46583</v>
      </c>
      <c r="R200" t="s">
        <v>76</v>
      </c>
    </row>
    <row r="201" spans="2:18" x14ac:dyDescent="0.2">
      <c r="B201" s="157">
        <v>44758</v>
      </c>
      <c r="C201" s="158" t="s">
        <v>78</v>
      </c>
      <c r="E201" s="157">
        <v>45123</v>
      </c>
      <c r="F201" s="158" t="s">
        <v>79</v>
      </c>
      <c r="H201" s="157">
        <v>45488</v>
      </c>
      <c r="I201" s="158" t="s">
        <v>80</v>
      </c>
      <c r="K201" s="157">
        <v>45854</v>
      </c>
      <c r="L201" s="158" t="s">
        <v>75</v>
      </c>
      <c r="N201" s="157">
        <v>46219</v>
      </c>
      <c r="O201" t="s">
        <v>76</v>
      </c>
      <c r="Q201" s="157">
        <v>46584</v>
      </c>
      <c r="R201" s="158" t="s">
        <v>77</v>
      </c>
    </row>
    <row r="202" spans="2:18" x14ac:dyDescent="0.2">
      <c r="B202" s="157">
        <v>44759</v>
      </c>
      <c r="C202" s="158" t="s">
        <v>79</v>
      </c>
      <c r="E202" s="157">
        <v>45124</v>
      </c>
      <c r="F202" s="158" t="s">
        <v>80</v>
      </c>
      <c r="H202" s="157">
        <v>45489</v>
      </c>
      <c r="I202" s="158" t="s">
        <v>81</v>
      </c>
      <c r="K202" s="157">
        <v>45855</v>
      </c>
      <c r="L202" s="158" t="s">
        <v>76</v>
      </c>
      <c r="N202" s="157">
        <v>46220</v>
      </c>
      <c r="O202" s="158" t="s">
        <v>77</v>
      </c>
      <c r="Q202" s="157">
        <v>46585</v>
      </c>
      <c r="R202" s="158" t="s">
        <v>78</v>
      </c>
    </row>
    <row r="203" spans="2:18" x14ac:dyDescent="0.2">
      <c r="B203" s="157">
        <v>44760</v>
      </c>
      <c r="C203" s="158" t="s">
        <v>80</v>
      </c>
      <c r="E203" s="157">
        <v>45125</v>
      </c>
      <c r="F203" s="158" t="s">
        <v>81</v>
      </c>
      <c r="H203" s="157">
        <v>45490</v>
      </c>
      <c r="I203" s="158" t="s">
        <v>75</v>
      </c>
      <c r="K203" s="157">
        <v>45856</v>
      </c>
      <c r="L203" s="158" t="s">
        <v>77</v>
      </c>
      <c r="N203" s="157">
        <v>46221</v>
      </c>
      <c r="O203" s="158" t="s">
        <v>78</v>
      </c>
      <c r="Q203" s="157">
        <v>46586</v>
      </c>
      <c r="R203" s="158" t="s">
        <v>79</v>
      </c>
    </row>
    <row r="204" spans="2:18" x14ac:dyDescent="0.2">
      <c r="B204" s="157">
        <v>44761</v>
      </c>
      <c r="C204" s="158" t="s">
        <v>81</v>
      </c>
      <c r="E204" s="157">
        <v>45126</v>
      </c>
      <c r="F204" s="158" t="s">
        <v>75</v>
      </c>
      <c r="H204" s="157">
        <v>45491</v>
      </c>
      <c r="I204" s="158" t="s">
        <v>76</v>
      </c>
      <c r="K204" s="157">
        <v>45857</v>
      </c>
      <c r="L204" s="158" t="s">
        <v>78</v>
      </c>
      <c r="N204" s="157">
        <v>46222</v>
      </c>
      <c r="O204" s="158" t="s">
        <v>79</v>
      </c>
      <c r="Q204" s="157">
        <v>46587</v>
      </c>
      <c r="R204" s="158" t="s">
        <v>80</v>
      </c>
    </row>
    <row r="205" spans="2:18" x14ac:dyDescent="0.2">
      <c r="B205" s="157">
        <v>44762</v>
      </c>
      <c r="C205" s="158" t="s">
        <v>75</v>
      </c>
      <c r="E205" s="157">
        <v>45127</v>
      </c>
      <c r="F205" s="158" t="s">
        <v>76</v>
      </c>
      <c r="H205" s="157">
        <v>45492</v>
      </c>
      <c r="I205" s="158" t="s">
        <v>77</v>
      </c>
      <c r="K205" s="157">
        <v>45858</v>
      </c>
      <c r="L205" s="158" t="s">
        <v>79</v>
      </c>
      <c r="N205" s="157">
        <v>46223</v>
      </c>
      <c r="O205" s="158" t="s">
        <v>80</v>
      </c>
      <c r="Q205" s="157">
        <v>46588</v>
      </c>
      <c r="R205" s="158" t="s">
        <v>81</v>
      </c>
    </row>
    <row r="206" spans="2:18" x14ac:dyDescent="0.2">
      <c r="B206" s="157">
        <v>44763</v>
      </c>
      <c r="C206" s="158" t="s">
        <v>76</v>
      </c>
      <c r="E206" s="157">
        <v>45128</v>
      </c>
      <c r="F206" s="158" t="s">
        <v>77</v>
      </c>
      <c r="H206" s="157">
        <v>45493</v>
      </c>
      <c r="I206" s="158" t="s">
        <v>78</v>
      </c>
      <c r="K206" s="157">
        <v>45859</v>
      </c>
      <c r="L206" s="158" t="s">
        <v>80</v>
      </c>
      <c r="N206" s="157">
        <v>46224</v>
      </c>
      <c r="O206" s="158" t="s">
        <v>81</v>
      </c>
      <c r="Q206" s="157">
        <v>46589</v>
      </c>
      <c r="R206" s="158" t="s">
        <v>75</v>
      </c>
    </row>
    <row r="207" spans="2:18" x14ac:dyDescent="0.2">
      <c r="B207" s="157">
        <v>44764</v>
      </c>
      <c r="C207" s="158" t="s">
        <v>77</v>
      </c>
      <c r="E207" s="157">
        <v>45129</v>
      </c>
      <c r="F207" s="158" t="s">
        <v>78</v>
      </c>
      <c r="H207" s="157">
        <v>45494</v>
      </c>
      <c r="I207" s="158" t="s">
        <v>79</v>
      </c>
      <c r="K207" s="157">
        <v>45860</v>
      </c>
      <c r="L207" s="158" t="s">
        <v>81</v>
      </c>
      <c r="N207" s="157">
        <v>46225</v>
      </c>
      <c r="O207" s="158" t="s">
        <v>75</v>
      </c>
      <c r="Q207" s="157">
        <v>46590</v>
      </c>
      <c r="R207" t="s">
        <v>76</v>
      </c>
    </row>
    <row r="208" spans="2:18" x14ac:dyDescent="0.2">
      <c r="B208" s="157">
        <v>44765</v>
      </c>
      <c r="C208" s="158" t="s">
        <v>78</v>
      </c>
      <c r="E208" s="157">
        <v>45130</v>
      </c>
      <c r="F208" s="158" t="s">
        <v>79</v>
      </c>
      <c r="H208" s="157">
        <v>45495</v>
      </c>
      <c r="I208" s="158" t="s">
        <v>80</v>
      </c>
      <c r="K208" s="157">
        <v>45861</v>
      </c>
      <c r="L208" s="158" t="s">
        <v>75</v>
      </c>
      <c r="N208" s="157">
        <v>46226</v>
      </c>
      <c r="O208" t="s">
        <v>76</v>
      </c>
      <c r="Q208" s="157">
        <v>46591</v>
      </c>
      <c r="R208" s="158" t="s">
        <v>77</v>
      </c>
    </row>
    <row r="209" spans="2:18" x14ac:dyDescent="0.2">
      <c r="B209" s="157">
        <v>44766</v>
      </c>
      <c r="C209" s="158" t="s">
        <v>79</v>
      </c>
      <c r="E209" s="157">
        <v>45131</v>
      </c>
      <c r="F209" s="158" t="s">
        <v>80</v>
      </c>
      <c r="H209" s="157">
        <v>45496</v>
      </c>
      <c r="I209" s="158" t="s">
        <v>81</v>
      </c>
      <c r="K209" s="157">
        <v>45862</v>
      </c>
      <c r="L209" s="158" t="s">
        <v>76</v>
      </c>
      <c r="N209" s="157">
        <v>46227</v>
      </c>
      <c r="O209" s="158" t="s">
        <v>77</v>
      </c>
      <c r="Q209" s="157">
        <v>46592</v>
      </c>
      <c r="R209" s="158" t="s">
        <v>78</v>
      </c>
    </row>
    <row r="210" spans="2:18" x14ac:dyDescent="0.2">
      <c r="B210" s="157">
        <v>44767</v>
      </c>
      <c r="C210" s="158" t="s">
        <v>80</v>
      </c>
      <c r="E210" s="157">
        <v>45132</v>
      </c>
      <c r="F210" s="158" t="s">
        <v>81</v>
      </c>
      <c r="H210" s="157">
        <v>45497</v>
      </c>
      <c r="I210" s="158" t="s">
        <v>75</v>
      </c>
      <c r="K210" s="157">
        <v>45863</v>
      </c>
      <c r="L210" s="158" t="s">
        <v>77</v>
      </c>
      <c r="N210" s="157">
        <v>46228</v>
      </c>
      <c r="O210" s="158" t="s">
        <v>78</v>
      </c>
      <c r="Q210" s="157">
        <v>46593</v>
      </c>
      <c r="R210" s="158" t="s">
        <v>79</v>
      </c>
    </row>
    <row r="211" spans="2:18" x14ac:dyDescent="0.2">
      <c r="B211" s="157">
        <v>44768</v>
      </c>
      <c r="C211" s="158" t="s">
        <v>81</v>
      </c>
      <c r="E211" s="157">
        <v>45133</v>
      </c>
      <c r="F211" s="158" t="s">
        <v>75</v>
      </c>
      <c r="H211" s="157">
        <v>45498</v>
      </c>
      <c r="I211" s="158" t="s">
        <v>76</v>
      </c>
      <c r="K211" s="157">
        <v>45864</v>
      </c>
      <c r="L211" s="158" t="s">
        <v>78</v>
      </c>
      <c r="N211" s="157">
        <v>46229</v>
      </c>
      <c r="O211" s="158" t="s">
        <v>79</v>
      </c>
      <c r="Q211" s="157">
        <v>46594</v>
      </c>
      <c r="R211" s="158" t="s">
        <v>80</v>
      </c>
    </row>
    <row r="212" spans="2:18" x14ac:dyDescent="0.2">
      <c r="B212" s="157">
        <v>44769</v>
      </c>
      <c r="C212" s="158" t="s">
        <v>75</v>
      </c>
      <c r="E212" s="157">
        <v>45134</v>
      </c>
      <c r="F212" s="158" t="s">
        <v>76</v>
      </c>
      <c r="H212" s="157">
        <v>45499</v>
      </c>
      <c r="I212" s="158" t="s">
        <v>77</v>
      </c>
      <c r="K212" s="157">
        <v>45865</v>
      </c>
      <c r="L212" s="158" t="s">
        <v>79</v>
      </c>
      <c r="N212" s="157">
        <v>46230</v>
      </c>
      <c r="O212" s="158" t="s">
        <v>80</v>
      </c>
      <c r="Q212" s="157">
        <v>46595</v>
      </c>
      <c r="R212" s="158" t="s">
        <v>81</v>
      </c>
    </row>
    <row r="213" spans="2:18" x14ac:dyDescent="0.2">
      <c r="B213" s="157">
        <v>44770</v>
      </c>
      <c r="C213" s="158" t="s">
        <v>76</v>
      </c>
      <c r="E213" s="157">
        <v>45135</v>
      </c>
      <c r="F213" s="158" t="s">
        <v>77</v>
      </c>
      <c r="H213" s="157">
        <v>45500</v>
      </c>
      <c r="I213" s="158" t="s">
        <v>78</v>
      </c>
      <c r="K213" s="157">
        <v>45866</v>
      </c>
      <c r="L213" s="158" t="s">
        <v>80</v>
      </c>
      <c r="N213" s="157">
        <v>46231</v>
      </c>
      <c r="O213" s="158" t="s">
        <v>81</v>
      </c>
      <c r="Q213" s="157">
        <v>46596</v>
      </c>
      <c r="R213" s="158" t="s">
        <v>75</v>
      </c>
    </row>
    <row r="214" spans="2:18" x14ac:dyDescent="0.2">
      <c r="B214" s="157">
        <v>44771</v>
      </c>
      <c r="C214" s="158" t="s">
        <v>77</v>
      </c>
      <c r="E214" s="157">
        <v>45136</v>
      </c>
      <c r="F214" s="158" t="s">
        <v>78</v>
      </c>
      <c r="H214" s="157">
        <v>45501</v>
      </c>
      <c r="I214" s="158" t="s">
        <v>79</v>
      </c>
      <c r="K214" s="157">
        <v>45867</v>
      </c>
      <c r="L214" s="158" t="s">
        <v>81</v>
      </c>
      <c r="N214" s="157">
        <v>46232</v>
      </c>
      <c r="O214" s="158" t="s">
        <v>75</v>
      </c>
      <c r="Q214" s="157">
        <v>46597</v>
      </c>
      <c r="R214" t="s">
        <v>76</v>
      </c>
    </row>
    <row r="215" spans="2:18" x14ac:dyDescent="0.2">
      <c r="B215" s="157">
        <v>44772</v>
      </c>
      <c r="C215" s="158" t="s">
        <v>78</v>
      </c>
      <c r="E215" s="157">
        <v>45137</v>
      </c>
      <c r="F215" s="158" t="s">
        <v>79</v>
      </c>
      <c r="H215" s="157">
        <v>45502</v>
      </c>
      <c r="I215" s="158" t="s">
        <v>80</v>
      </c>
      <c r="K215" s="157">
        <v>45868</v>
      </c>
      <c r="L215" s="158" t="s">
        <v>75</v>
      </c>
      <c r="N215" s="157">
        <v>46233</v>
      </c>
      <c r="O215" t="s">
        <v>76</v>
      </c>
      <c r="Q215" s="157">
        <v>46598</v>
      </c>
      <c r="R215" s="158" t="s">
        <v>77</v>
      </c>
    </row>
    <row r="216" spans="2:18" x14ac:dyDescent="0.2">
      <c r="B216" s="157">
        <v>44773</v>
      </c>
      <c r="C216" s="158" t="s">
        <v>79</v>
      </c>
      <c r="E216" s="157">
        <v>45138</v>
      </c>
      <c r="F216" s="158" t="s">
        <v>80</v>
      </c>
      <c r="H216" s="157">
        <v>45503</v>
      </c>
      <c r="I216" s="158" t="s">
        <v>81</v>
      </c>
      <c r="K216" s="157">
        <v>45869</v>
      </c>
      <c r="L216" s="158" t="s">
        <v>76</v>
      </c>
      <c r="N216" s="157">
        <v>46234</v>
      </c>
      <c r="O216" s="158" t="s">
        <v>77</v>
      </c>
      <c r="Q216" s="157">
        <v>46599</v>
      </c>
      <c r="R216" s="158" t="s">
        <v>78</v>
      </c>
    </row>
    <row r="217" spans="2:18" x14ac:dyDescent="0.2">
      <c r="B217" s="157">
        <v>44774</v>
      </c>
      <c r="C217" s="158" t="s">
        <v>80</v>
      </c>
      <c r="E217" s="157">
        <v>45139</v>
      </c>
      <c r="F217" s="158" t="s">
        <v>81</v>
      </c>
      <c r="H217" s="157">
        <v>45504</v>
      </c>
      <c r="I217" s="158" t="s">
        <v>75</v>
      </c>
      <c r="K217" s="157">
        <v>45870</v>
      </c>
      <c r="L217" s="158" t="s">
        <v>77</v>
      </c>
      <c r="N217" s="157">
        <v>46235</v>
      </c>
      <c r="O217" s="158" t="s">
        <v>78</v>
      </c>
      <c r="Q217" s="157">
        <v>46600</v>
      </c>
      <c r="R217" s="158" t="s">
        <v>79</v>
      </c>
    </row>
    <row r="218" spans="2:18" x14ac:dyDescent="0.2">
      <c r="B218" s="157">
        <v>44775</v>
      </c>
      <c r="C218" s="158" t="s">
        <v>81</v>
      </c>
      <c r="E218" s="157">
        <v>45140</v>
      </c>
      <c r="F218" s="158" t="s">
        <v>75</v>
      </c>
      <c r="H218" s="157">
        <v>45505</v>
      </c>
      <c r="I218" s="158" t="s">
        <v>76</v>
      </c>
      <c r="K218" s="157">
        <v>45871</v>
      </c>
      <c r="L218" s="158" t="s">
        <v>78</v>
      </c>
      <c r="N218" s="157">
        <v>46236</v>
      </c>
      <c r="O218" s="158" t="s">
        <v>79</v>
      </c>
      <c r="Q218" s="157">
        <v>46601</v>
      </c>
      <c r="R218" s="158" t="s">
        <v>80</v>
      </c>
    </row>
    <row r="219" spans="2:18" x14ac:dyDescent="0.2">
      <c r="B219" s="157">
        <v>44776</v>
      </c>
      <c r="C219" s="158" t="s">
        <v>75</v>
      </c>
      <c r="E219" s="157">
        <v>45141</v>
      </c>
      <c r="F219" s="158" t="s">
        <v>76</v>
      </c>
      <c r="H219" s="157">
        <v>45506</v>
      </c>
      <c r="I219" s="158" t="s">
        <v>77</v>
      </c>
      <c r="K219" s="157">
        <v>45872</v>
      </c>
      <c r="L219" s="158" t="s">
        <v>79</v>
      </c>
      <c r="N219" s="157">
        <v>46237</v>
      </c>
      <c r="O219" s="158" t="s">
        <v>80</v>
      </c>
      <c r="Q219" s="157">
        <v>46602</v>
      </c>
      <c r="R219" s="158" t="s">
        <v>81</v>
      </c>
    </row>
    <row r="220" spans="2:18" x14ac:dyDescent="0.2">
      <c r="B220" s="157">
        <v>44777</v>
      </c>
      <c r="C220" s="158" t="s">
        <v>76</v>
      </c>
      <c r="E220" s="157">
        <v>45142</v>
      </c>
      <c r="F220" s="158" t="s">
        <v>77</v>
      </c>
      <c r="H220" s="157">
        <v>45507</v>
      </c>
      <c r="I220" s="158" t="s">
        <v>78</v>
      </c>
      <c r="K220" s="157">
        <v>45873</v>
      </c>
      <c r="L220" s="158" t="s">
        <v>80</v>
      </c>
      <c r="N220" s="157">
        <v>46238</v>
      </c>
      <c r="O220" s="158" t="s">
        <v>81</v>
      </c>
      <c r="Q220" s="157">
        <v>46603</v>
      </c>
      <c r="R220" s="158" t="s">
        <v>75</v>
      </c>
    </row>
    <row r="221" spans="2:18" x14ac:dyDescent="0.2">
      <c r="B221" s="157">
        <v>44778</v>
      </c>
      <c r="C221" s="158" t="s">
        <v>77</v>
      </c>
      <c r="E221" s="157">
        <v>45143</v>
      </c>
      <c r="F221" s="158" t="s">
        <v>78</v>
      </c>
      <c r="H221" s="157">
        <v>45508</v>
      </c>
      <c r="I221" s="158" t="s">
        <v>79</v>
      </c>
      <c r="K221" s="157">
        <v>45874</v>
      </c>
      <c r="L221" s="158" t="s">
        <v>81</v>
      </c>
      <c r="N221" s="157">
        <v>46239</v>
      </c>
      <c r="O221" s="158" t="s">
        <v>75</v>
      </c>
      <c r="Q221" s="157">
        <v>46604</v>
      </c>
      <c r="R221" t="s">
        <v>76</v>
      </c>
    </row>
    <row r="222" spans="2:18" x14ac:dyDescent="0.2">
      <c r="B222" s="157">
        <v>44779</v>
      </c>
      <c r="C222" s="158" t="s">
        <v>78</v>
      </c>
      <c r="E222" s="157">
        <v>45144</v>
      </c>
      <c r="F222" s="158" t="s">
        <v>79</v>
      </c>
      <c r="H222" s="157">
        <v>45509</v>
      </c>
      <c r="I222" s="158" t="s">
        <v>80</v>
      </c>
      <c r="K222" s="157">
        <v>45875</v>
      </c>
      <c r="L222" s="158" t="s">
        <v>75</v>
      </c>
      <c r="N222" s="157">
        <v>46240</v>
      </c>
      <c r="O222" t="s">
        <v>76</v>
      </c>
      <c r="Q222" s="157">
        <v>46605</v>
      </c>
      <c r="R222" s="158" t="s">
        <v>77</v>
      </c>
    </row>
    <row r="223" spans="2:18" x14ac:dyDescent="0.2">
      <c r="B223" s="157">
        <v>44780</v>
      </c>
      <c r="C223" s="158" t="s">
        <v>79</v>
      </c>
      <c r="E223" s="157">
        <v>45145</v>
      </c>
      <c r="F223" s="158" t="s">
        <v>80</v>
      </c>
      <c r="H223" s="157">
        <v>45510</v>
      </c>
      <c r="I223" s="158" t="s">
        <v>81</v>
      </c>
      <c r="K223" s="157">
        <v>45876</v>
      </c>
      <c r="L223" s="158" t="s">
        <v>76</v>
      </c>
      <c r="N223" s="157">
        <v>46241</v>
      </c>
      <c r="O223" s="158" t="s">
        <v>77</v>
      </c>
      <c r="Q223" s="157">
        <v>46606</v>
      </c>
      <c r="R223" s="158" t="s">
        <v>78</v>
      </c>
    </row>
    <row r="224" spans="2:18" x14ac:dyDescent="0.2">
      <c r="B224" s="157">
        <v>44781</v>
      </c>
      <c r="C224" s="158" t="s">
        <v>80</v>
      </c>
      <c r="E224" s="157">
        <v>45146</v>
      </c>
      <c r="F224" s="158" t="s">
        <v>81</v>
      </c>
      <c r="H224" s="157">
        <v>45511</v>
      </c>
      <c r="I224" s="158" t="s">
        <v>75</v>
      </c>
      <c r="K224" s="157">
        <v>45877</v>
      </c>
      <c r="L224" s="158" t="s">
        <v>77</v>
      </c>
      <c r="N224" s="157">
        <v>46242</v>
      </c>
      <c r="O224" s="158" t="s">
        <v>78</v>
      </c>
      <c r="Q224" s="157">
        <v>46607</v>
      </c>
      <c r="R224" s="158" t="s">
        <v>79</v>
      </c>
    </row>
    <row r="225" spans="2:18" x14ac:dyDescent="0.2">
      <c r="B225" s="157">
        <v>44782</v>
      </c>
      <c r="C225" s="158" t="s">
        <v>81</v>
      </c>
      <c r="E225" s="157">
        <v>45147</v>
      </c>
      <c r="F225" s="158" t="s">
        <v>75</v>
      </c>
      <c r="H225" s="157">
        <v>45512</v>
      </c>
      <c r="I225" s="158" t="s">
        <v>76</v>
      </c>
      <c r="K225" s="157">
        <v>45878</v>
      </c>
      <c r="L225" s="158" t="s">
        <v>78</v>
      </c>
      <c r="N225" s="157">
        <v>46243</v>
      </c>
      <c r="O225" s="158" t="s">
        <v>79</v>
      </c>
      <c r="Q225" s="157">
        <v>46608</v>
      </c>
      <c r="R225" s="158" t="s">
        <v>80</v>
      </c>
    </row>
    <row r="226" spans="2:18" x14ac:dyDescent="0.2">
      <c r="B226" s="157">
        <v>44783</v>
      </c>
      <c r="C226" s="158" t="s">
        <v>75</v>
      </c>
      <c r="E226" s="157">
        <v>45148</v>
      </c>
      <c r="F226" s="158" t="s">
        <v>76</v>
      </c>
      <c r="H226" s="157">
        <v>45513</v>
      </c>
      <c r="I226" s="158" t="s">
        <v>77</v>
      </c>
      <c r="K226" s="157">
        <v>45879</v>
      </c>
      <c r="L226" s="158" t="s">
        <v>79</v>
      </c>
      <c r="N226" s="157">
        <v>46244</v>
      </c>
      <c r="O226" s="158" t="s">
        <v>80</v>
      </c>
      <c r="Q226" s="157">
        <v>46609</v>
      </c>
      <c r="R226" s="158" t="s">
        <v>81</v>
      </c>
    </row>
    <row r="227" spans="2:18" x14ac:dyDescent="0.2">
      <c r="B227" s="157">
        <v>44784</v>
      </c>
      <c r="C227" s="158" t="s">
        <v>76</v>
      </c>
      <c r="E227" s="157">
        <v>45149</v>
      </c>
      <c r="F227" s="158" t="s">
        <v>77</v>
      </c>
      <c r="H227" s="157">
        <v>45514</v>
      </c>
      <c r="I227" s="158" t="s">
        <v>78</v>
      </c>
      <c r="K227" s="157">
        <v>45880</v>
      </c>
      <c r="L227" s="158" t="s">
        <v>80</v>
      </c>
      <c r="N227" s="157">
        <v>46245</v>
      </c>
      <c r="O227" s="158" t="s">
        <v>81</v>
      </c>
      <c r="Q227" s="157">
        <v>46610</v>
      </c>
      <c r="R227" s="158" t="s">
        <v>75</v>
      </c>
    </row>
    <row r="228" spans="2:18" x14ac:dyDescent="0.2">
      <c r="B228" s="157">
        <v>44785</v>
      </c>
      <c r="C228" s="158" t="s">
        <v>77</v>
      </c>
      <c r="E228" s="157">
        <v>45150</v>
      </c>
      <c r="F228" s="158" t="s">
        <v>78</v>
      </c>
      <c r="H228" s="157">
        <v>45515</v>
      </c>
      <c r="I228" s="158" t="s">
        <v>79</v>
      </c>
      <c r="K228" s="157">
        <v>45881</v>
      </c>
      <c r="L228" s="158" t="s">
        <v>81</v>
      </c>
      <c r="N228" s="157">
        <v>46246</v>
      </c>
      <c r="O228" s="158" t="s">
        <v>75</v>
      </c>
      <c r="Q228" s="157">
        <v>46611</v>
      </c>
      <c r="R228" t="s">
        <v>76</v>
      </c>
    </row>
    <row r="229" spans="2:18" x14ac:dyDescent="0.2">
      <c r="B229" s="157">
        <v>44786</v>
      </c>
      <c r="C229" s="158" t="s">
        <v>78</v>
      </c>
      <c r="E229" s="157">
        <v>45151</v>
      </c>
      <c r="F229" s="158" t="s">
        <v>79</v>
      </c>
      <c r="H229" s="157">
        <v>45516</v>
      </c>
      <c r="I229" s="158" t="s">
        <v>80</v>
      </c>
      <c r="K229" s="157">
        <v>45882</v>
      </c>
      <c r="L229" s="158" t="s">
        <v>75</v>
      </c>
      <c r="N229" s="157">
        <v>46247</v>
      </c>
      <c r="O229" t="s">
        <v>76</v>
      </c>
      <c r="Q229" s="157">
        <v>46612</v>
      </c>
      <c r="R229" s="158" t="s">
        <v>77</v>
      </c>
    </row>
    <row r="230" spans="2:18" x14ac:dyDescent="0.2">
      <c r="B230" s="157">
        <v>44787</v>
      </c>
      <c r="C230" s="158" t="s">
        <v>79</v>
      </c>
      <c r="E230" s="157">
        <v>45152</v>
      </c>
      <c r="F230" s="158" t="s">
        <v>80</v>
      </c>
      <c r="H230" s="157">
        <v>45517</v>
      </c>
      <c r="I230" s="158" t="s">
        <v>81</v>
      </c>
      <c r="K230" s="157">
        <v>45883</v>
      </c>
      <c r="L230" s="158" t="s">
        <v>76</v>
      </c>
      <c r="N230" s="157">
        <v>46248</v>
      </c>
      <c r="O230" s="158" t="s">
        <v>77</v>
      </c>
      <c r="Q230" s="157">
        <v>46613</v>
      </c>
      <c r="R230" s="158" t="s">
        <v>78</v>
      </c>
    </row>
    <row r="231" spans="2:18" x14ac:dyDescent="0.2">
      <c r="B231" s="157">
        <v>44788</v>
      </c>
      <c r="C231" s="158" t="s">
        <v>80</v>
      </c>
      <c r="E231" s="157">
        <v>45153</v>
      </c>
      <c r="F231" s="158" t="s">
        <v>81</v>
      </c>
      <c r="H231" s="157">
        <v>45518</v>
      </c>
      <c r="I231" s="158" t="s">
        <v>75</v>
      </c>
      <c r="K231" s="157">
        <v>45884</v>
      </c>
      <c r="L231" s="158" t="s">
        <v>77</v>
      </c>
      <c r="N231" s="157">
        <v>46249</v>
      </c>
      <c r="O231" s="158" t="s">
        <v>78</v>
      </c>
      <c r="Q231" s="157">
        <v>46614</v>
      </c>
      <c r="R231" s="158" t="s">
        <v>79</v>
      </c>
    </row>
    <row r="232" spans="2:18" x14ac:dyDescent="0.2">
      <c r="B232" s="157">
        <v>44789</v>
      </c>
      <c r="C232" s="158" t="s">
        <v>81</v>
      </c>
      <c r="E232" s="157">
        <v>45154</v>
      </c>
      <c r="F232" s="158" t="s">
        <v>75</v>
      </c>
      <c r="H232" s="157">
        <v>45519</v>
      </c>
      <c r="I232" s="158" t="s">
        <v>76</v>
      </c>
      <c r="K232" s="157">
        <v>45885</v>
      </c>
      <c r="L232" s="158" t="s">
        <v>78</v>
      </c>
      <c r="N232" s="157">
        <v>46250</v>
      </c>
      <c r="O232" s="158" t="s">
        <v>79</v>
      </c>
      <c r="Q232" s="157">
        <v>46615</v>
      </c>
      <c r="R232" s="158" t="s">
        <v>80</v>
      </c>
    </row>
    <row r="233" spans="2:18" x14ac:dyDescent="0.2">
      <c r="B233" s="157">
        <v>44790</v>
      </c>
      <c r="C233" s="158" t="s">
        <v>75</v>
      </c>
      <c r="E233" s="157">
        <v>45155</v>
      </c>
      <c r="F233" s="158" t="s">
        <v>76</v>
      </c>
      <c r="H233" s="157">
        <v>45520</v>
      </c>
      <c r="I233" s="158" t="s">
        <v>77</v>
      </c>
      <c r="K233" s="157">
        <v>45886</v>
      </c>
      <c r="L233" s="158" t="s">
        <v>79</v>
      </c>
      <c r="N233" s="157">
        <v>46251</v>
      </c>
      <c r="O233" s="158" t="s">
        <v>80</v>
      </c>
      <c r="Q233" s="157">
        <v>46616</v>
      </c>
      <c r="R233" s="158" t="s">
        <v>81</v>
      </c>
    </row>
    <row r="234" spans="2:18" x14ac:dyDescent="0.2">
      <c r="B234" s="157">
        <v>44791</v>
      </c>
      <c r="C234" s="158" t="s">
        <v>76</v>
      </c>
      <c r="E234" s="157">
        <v>45156</v>
      </c>
      <c r="F234" s="158" t="s">
        <v>77</v>
      </c>
      <c r="H234" s="157">
        <v>45521</v>
      </c>
      <c r="I234" s="158" t="s">
        <v>78</v>
      </c>
      <c r="K234" s="157">
        <v>45887</v>
      </c>
      <c r="L234" s="158" t="s">
        <v>80</v>
      </c>
      <c r="N234" s="157">
        <v>46252</v>
      </c>
      <c r="O234" s="158" t="s">
        <v>81</v>
      </c>
      <c r="Q234" s="157">
        <v>46617</v>
      </c>
      <c r="R234" s="158" t="s">
        <v>75</v>
      </c>
    </row>
    <row r="235" spans="2:18" x14ac:dyDescent="0.2">
      <c r="B235" s="157">
        <v>44792</v>
      </c>
      <c r="C235" s="158" t="s">
        <v>77</v>
      </c>
      <c r="E235" s="157">
        <v>45157</v>
      </c>
      <c r="F235" s="158" t="s">
        <v>78</v>
      </c>
      <c r="H235" s="157">
        <v>45522</v>
      </c>
      <c r="I235" s="158" t="s">
        <v>79</v>
      </c>
      <c r="K235" s="157">
        <v>45888</v>
      </c>
      <c r="L235" s="158" t="s">
        <v>81</v>
      </c>
      <c r="N235" s="157">
        <v>46253</v>
      </c>
      <c r="O235" s="158" t="s">
        <v>75</v>
      </c>
      <c r="Q235" s="157">
        <v>46618</v>
      </c>
      <c r="R235" t="s">
        <v>76</v>
      </c>
    </row>
    <row r="236" spans="2:18" x14ac:dyDescent="0.2">
      <c r="B236" s="157">
        <v>44793</v>
      </c>
      <c r="C236" s="158" t="s">
        <v>78</v>
      </c>
      <c r="E236" s="157">
        <v>45158</v>
      </c>
      <c r="F236" s="158" t="s">
        <v>79</v>
      </c>
      <c r="H236" s="157">
        <v>45523</v>
      </c>
      <c r="I236" s="158" t="s">
        <v>80</v>
      </c>
      <c r="K236" s="157">
        <v>45889</v>
      </c>
      <c r="L236" s="158" t="s">
        <v>75</v>
      </c>
      <c r="N236" s="157">
        <v>46254</v>
      </c>
      <c r="O236" t="s">
        <v>76</v>
      </c>
      <c r="Q236" s="157">
        <v>46619</v>
      </c>
      <c r="R236" s="158" t="s">
        <v>77</v>
      </c>
    </row>
    <row r="237" spans="2:18" x14ac:dyDescent="0.2">
      <c r="B237" s="157">
        <v>44794</v>
      </c>
      <c r="C237" s="158" t="s">
        <v>79</v>
      </c>
      <c r="E237" s="157">
        <v>45159</v>
      </c>
      <c r="F237" s="158" t="s">
        <v>80</v>
      </c>
      <c r="H237" s="157">
        <v>45524</v>
      </c>
      <c r="I237" s="158" t="s">
        <v>81</v>
      </c>
      <c r="K237" s="157">
        <v>45890</v>
      </c>
      <c r="L237" s="158" t="s">
        <v>76</v>
      </c>
      <c r="N237" s="157">
        <v>46255</v>
      </c>
      <c r="O237" s="158" t="s">
        <v>77</v>
      </c>
      <c r="Q237" s="157">
        <v>46620</v>
      </c>
      <c r="R237" s="158" t="s">
        <v>78</v>
      </c>
    </row>
    <row r="238" spans="2:18" x14ac:dyDescent="0.2">
      <c r="B238" s="157">
        <v>44795</v>
      </c>
      <c r="C238" s="158" t="s">
        <v>80</v>
      </c>
      <c r="E238" s="157">
        <v>45160</v>
      </c>
      <c r="F238" s="158" t="s">
        <v>81</v>
      </c>
      <c r="H238" s="157">
        <v>45525</v>
      </c>
      <c r="I238" s="158" t="s">
        <v>75</v>
      </c>
      <c r="K238" s="157">
        <v>45891</v>
      </c>
      <c r="L238" s="158" t="s">
        <v>77</v>
      </c>
      <c r="N238" s="157">
        <v>46256</v>
      </c>
      <c r="O238" s="158" t="s">
        <v>78</v>
      </c>
      <c r="Q238" s="157">
        <v>46621</v>
      </c>
      <c r="R238" s="158" t="s">
        <v>79</v>
      </c>
    </row>
    <row r="239" spans="2:18" x14ac:dyDescent="0.2">
      <c r="B239" s="157">
        <v>44796</v>
      </c>
      <c r="C239" s="158" t="s">
        <v>81</v>
      </c>
      <c r="E239" s="157">
        <v>45161</v>
      </c>
      <c r="F239" s="158" t="s">
        <v>75</v>
      </c>
      <c r="H239" s="157">
        <v>45526</v>
      </c>
      <c r="I239" s="158" t="s">
        <v>76</v>
      </c>
      <c r="K239" s="157">
        <v>45892</v>
      </c>
      <c r="L239" s="158" t="s">
        <v>78</v>
      </c>
      <c r="N239" s="157">
        <v>46257</v>
      </c>
      <c r="O239" s="158" t="s">
        <v>79</v>
      </c>
      <c r="Q239" s="157">
        <v>46622</v>
      </c>
      <c r="R239" s="158" t="s">
        <v>80</v>
      </c>
    </row>
    <row r="240" spans="2:18" x14ac:dyDescent="0.2">
      <c r="B240" s="157">
        <v>44797</v>
      </c>
      <c r="C240" s="158" t="s">
        <v>75</v>
      </c>
      <c r="E240" s="157">
        <v>45162</v>
      </c>
      <c r="F240" s="158" t="s">
        <v>76</v>
      </c>
      <c r="H240" s="157">
        <v>45527</v>
      </c>
      <c r="I240" s="158" t="s">
        <v>77</v>
      </c>
      <c r="K240" s="157">
        <v>45893</v>
      </c>
      <c r="L240" s="158" t="s">
        <v>79</v>
      </c>
      <c r="N240" s="157">
        <v>46258</v>
      </c>
      <c r="O240" s="158" t="s">
        <v>80</v>
      </c>
      <c r="Q240" s="157">
        <v>46623</v>
      </c>
      <c r="R240" s="158" t="s">
        <v>81</v>
      </c>
    </row>
    <row r="241" spans="2:18" x14ac:dyDescent="0.2">
      <c r="B241" s="157">
        <v>44798</v>
      </c>
      <c r="C241" s="158" t="s">
        <v>76</v>
      </c>
      <c r="E241" s="157">
        <v>45163</v>
      </c>
      <c r="F241" s="158" t="s">
        <v>77</v>
      </c>
      <c r="H241" s="157">
        <v>45528</v>
      </c>
      <c r="I241" s="158" t="s">
        <v>78</v>
      </c>
      <c r="K241" s="157">
        <v>45894</v>
      </c>
      <c r="L241" s="158" t="s">
        <v>80</v>
      </c>
      <c r="N241" s="157">
        <v>46259</v>
      </c>
      <c r="O241" s="158" t="s">
        <v>81</v>
      </c>
      <c r="Q241" s="157">
        <v>46624</v>
      </c>
      <c r="R241" s="158" t="s">
        <v>75</v>
      </c>
    </row>
    <row r="242" spans="2:18" x14ac:dyDescent="0.2">
      <c r="B242" s="157">
        <v>44799</v>
      </c>
      <c r="C242" s="158" t="s">
        <v>77</v>
      </c>
      <c r="E242" s="157">
        <v>45164</v>
      </c>
      <c r="F242" s="158" t="s">
        <v>78</v>
      </c>
      <c r="H242" s="157">
        <v>45529</v>
      </c>
      <c r="I242" s="158" t="s">
        <v>79</v>
      </c>
      <c r="K242" s="157">
        <v>45895</v>
      </c>
      <c r="L242" s="158" t="s">
        <v>81</v>
      </c>
      <c r="N242" s="157">
        <v>46260</v>
      </c>
      <c r="O242" s="158" t="s">
        <v>75</v>
      </c>
      <c r="Q242" s="157">
        <v>46625</v>
      </c>
      <c r="R242" t="s">
        <v>76</v>
      </c>
    </row>
    <row r="243" spans="2:18" x14ac:dyDescent="0.2">
      <c r="B243" s="157">
        <v>44800</v>
      </c>
      <c r="C243" s="158" t="s">
        <v>78</v>
      </c>
      <c r="E243" s="157">
        <v>45165</v>
      </c>
      <c r="F243" s="158" t="s">
        <v>79</v>
      </c>
      <c r="H243" s="157">
        <v>45530</v>
      </c>
      <c r="I243" s="158" t="s">
        <v>80</v>
      </c>
      <c r="K243" s="157">
        <v>45896</v>
      </c>
      <c r="L243" s="158" t="s">
        <v>75</v>
      </c>
      <c r="N243" s="157">
        <v>46261</v>
      </c>
      <c r="O243" t="s">
        <v>76</v>
      </c>
      <c r="Q243" s="157">
        <v>46626</v>
      </c>
      <c r="R243" s="158" t="s">
        <v>77</v>
      </c>
    </row>
    <row r="244" spans="2:18" x14ac:dyDescent="0.2">
      <c r="B244" s="157">
        <v>44801</v>
      </c>
      <c r="C244" s="158" t="s">
        <v>79</v>
      </c>
      <c r="E244" s="157">
        <v>45166</v>
      </c>
      <c r="F244" s="158" t="s">
        <v>80</v>
      </c>
      <c r="H244" s="157">
        <v>45531</v>
      </c>
      <c r="I244" s="158" t="s">
        <v>81</v>
      </c>
      <c r="K244" s="157">
        <v>45897</v>
      </c>
      <c r="L244" s="158" t="s">
        <v>76</v>
      </c>
      <c r="N244" s="157">
        <v>46262</v>
      </c>
      <c r="O244" s="158" t="s">
        <v>77</v>
      </c>
      <c r="Q244" s="157">
        <v>46627</v>
      </c>
      <c r="R244" s="158" t="s">
        <v>78</v>
      </c>
    </row>
    <row r="245" spans="2:18" x14ac:dyDescent="0.2">
      <c r="B245" s="157">
        <v>44802</v>
      </c>
      <c r="C245" s="158" t="s">
        <v>80</v>
      </c>
      <c r="E245" s="157">
        <v>45167</v>
      </c>
      <c r="F245" s="158" t="s">
        <v>81</v>
      </c>
      <c r="H245" s="157">
        <v>45532</v>
      </c>
      <c r="I245" s="158" t="s">
        <v>75</v>
      </c>
      <c r="K245" s="157">
        <v>45898</v>
      </c>
      <c r="L245" s="158" t="s">
        <v>77</v>
      </c>
      <c r="N245" s="157">
        <v>46263</v>
      </c>
      <c r="O245" s="158" t="s">
        <v>78</v>
      </c>
      <c r="Q245" s="157">
        <v>46628</v>
      </c>
      <c r="R245" s="158" t="s">
        <v>79</v>
      </c>
    </row>
    <row r="246" spans="2:18" x14ac:dyDescent="0.2">
      <c r="B246" s="157">
        <v>44803</v>
      </c>
      <c r="C246" s="158" t="s">
        <v>81</v>
      </c>
      <c r="E246" s="157">
        <v>45168</v>
      </c>
      <c r="F246" s="158" t="s">
        <v>75</v>
      </c>
      <c r="H246" s="157">
        <v>45533</v>
      </c>
      <c r="I246" s="158" t="s">
        <v>76</v>
      </c>
      <c r="K246" s="157">
        <v>45899</v>
      </c>
      <c r="L246" s="158" t="s">
        <v>78</v>
      </c>
      <c r="N246" s="157">
        <v>46264</v>
      </c>
      <c r="O246" s="158" t="s">
        <v>79</v>
      </c>
      <c r="Q246" s="157">
        <v>46629</v>
      </c>
      <c r="R246" s="158" t="s">
        <v>80</v>
      </c>
    </row>
    <row r="247" spans="2:18" x14ac:dyDescent="0.2">
      <c r="B247" s="157">
        <v>44804</v>
      </c>
      <c r="C247" s="158" t="s">
        <v>75</v>
      </c>
      <c r="E247" s="157">
        <v>45169</v>
      </c>
      <c r="F247" s="158" t="s">
        <v>76</v>
      </c>
      <c r="H247" s="157">
        <v>45534</v>
      </c>
      <c r="I247" s="158" t="s">
        <v>77</v>
      </c>
      <c r="K247" s="157">
        <v>45900</v>
      </c>
      <c r="L247" s="158" t="s">
        <v>79</v>
      </c>
      <c r="N247" s="157">
        <v>46265</v>
      </c>
      <c r="O247" s="158" t="s">
        <v>80</v>
      </c>
      <c r="Q247" s="157">
        <v>46630</v>
      </c>
      <c r="R247" s="158" t="s">
        <v>81</v>
      </c>
    </row>
    <row r="248" spans="2:18" x14ac:dyDescent="0.2">
      <c r="B248" s="157">
        <v>44805</v>
      </c>
      <c r="C248" s="158" t="s">
        <v>76</v>
      </c>
      <c r="E248" s="157">
        <v>45170</v>
      </c>
      <c r="F248" s="158" t="s">
        <v>77</v>
      </c>
      <c r="H248" s="157">
        <v>45535</v>
      </c>
      <c r="I248" s="158" t="s">
        <v>78</v>
      </c>
      <c r="K248" s="157">
        <v>45901</v>
      </c>
      <c r="L248" s="158" t="s">
        <v>80</v>
      </c>
      <c r="N248" s="157">
        <v>46266</v>
      </c>
      <c r="O248" s="158" t="s">
        <v>81</v>
      </c>
      <c r="Q248" s="157">
        <v>46631</v>
      </c>
      <c r="R248" s="158" t="s">
        <v>75</v>
      </c>
    </row>
    <row r="249" spans="2:18" x14ac:dyDescent="0.2">
      <c r="B249" s="157">
        <v>44806</v>
      </c>
      <c r="C249" s="158" t="s">
        <v>77</v>
      </c>
      <c r="E249" s="157">
        <v>45171</v>
      </c>
      <c r="F249" s="158" t="s">
        <v>78</v>
      </c>
      <c r="H249" s="157">
        <v>45536</v>
      </c>
      <c r="I249" s="158" t="s">
        <v>79</v>
      </c>
      <c r="K249" s="157">
        <v>45902</v>
      </c>
      <c r="L249" s="158" t="s">
        <v>81</v>
      </c>
      <c r="N249" s="157">
        <v>46267</v>
      </c>
      <c r="O249" s="158" t="s">
        <v>75</v>
      </c>
      <c r="Q249" s="157">
        <v>46632</v>
      </c>
      <c r="R249" t="s">
        <v>76</v>
      </c>
    </row>
    <row r="250" spans="2:18" x14ac:dyDescent="0.2">
      <c r="B250" s="157">
        <v>44807</v>
      </c>
      <c r="C250" s="158" t="s">
        <v>78</v>
      </c>
      <c r="E250" s="157">
        <v>45172</v>
      </c>
      <c r="F250" s="158" t="s">
        <v>79</v>
      </c>
      <c r="H250" s="157">
        <v>45537</v>
      </c>
      <c r="I250" s="158" t="s">
        <v>80</v>
      </c>
      <c r="K250" s="157">
        <v>45903</v>
      </c>
      <c r="L250" s="158" t="s">
        <v>75</v>
      </c>
      <c r="N250" s="157">
        <v>46268</v>
      </c>
      <c r="O250" t="s">
        <v>76</v>
      </c>
      <c r="Q250" s="157">
        <v>46633</v>
      </c>
      <c r="R250" s="158" t="s">
        <v>77</v>
      </c>
    </row>
    <row r="251" spans="2:18" x14ac:dyDescent="0.2">
      <c r="B251" s="157">
        <v>44808</v>
      </c>
      <c r="C251" s="158" t="s">
        <v>79</v>
      </c>
      <c r="E251" s="157">
        <v>45173</v>
      </c>
      <c r="F251" s="158" t="s">
        <v>80</v>
      </c>
      <c r="H251" s="157">
        <v>45538</v>
      </c>
      <c r="I251" s="158" t="s">
        <v>81</v>
      </c>
      <c r="K251" s="157">
        <v>45904</v>
      </c>
      <c r="L251" s="158" t="s">
        <v>76</v>
      </c>
      <c r="N251" s="157">
        <v>46269</v>
      </c>
      <c r="O251" s="158" t="s">
        <v>77</v>
      </c>
      <c r="Q251" s="157">
        <v>46634</v>
      </c>
      <c r="R251" s="158" t="s">
        <v>78</v>
      </c>
    </row>
    <row r="252" spans="2:18" x14ac:dyDescent="0.2">
      <c r="B252" s="157">
        <v>44809</v>
      </c>
      <c r="C252" s="158" t="s">
        <v>80</v>
      </c>
      <c r="E252" s="157">
        <v>45174</v>
      </c>
      <c r="F252" s="158" t="s">
        <v>81</v>
      </c>
      <c r="H252" s="157">
        <v>45539</v>
      </c>
      <c r="I252" s="158" t="s">
        <v>75</v>
      </c>
      <c r="K252" s="157">
        <v>45905</v>
      </c>
      <c r="L252" s="158" t="s">
        <v>77</v>
      </c>
      <c r="N252" s="157">
        <v>46270</v>
      </c>
      <c r="O252" s="158" t="s">
        <v>78</v>
      </c>
      <c r="Q252" s="157">
        <v>46635</v>
      </c>
      <c r="R252" s="158" t="s">
        <v>79</v>
      </c>
    </row>
    <row r="253" spans="2:18" x14ac:dyDescent="0.2">
      <c r="B253" s="157">
        <v>44810</v>
      </c>
      <c r="C253" s="158" t="s">
        <v>81</v>
      </c>
      <c r="E253" s="157">
        <v>45175</v>
      </c>
      <c r="F253" s="158" t="s">
        <v>75</v>
      </c>
      <c r="H253" s="157">
        <v>45540</v>
      </c>
      <c r="I253" s="158" t="s">
        <v>76</v>
      </c>
      <c r="K253" s="157">
        <v>45906</v>
      </c>
      <c r="L253" s="158" t="s">
        <v>78</v>
      </c>
      <c r="N253" s="157">
        <v>46271</v>
      </c>
      <c r="O253" s="158" t="s">
        <v>79</v>
      </c>
      <c r="Q253" s="157">
        <v>46636</v>
      </c>
      <c r="R253" s="158" t="s">
        <v>80</v>
      </c>
    </row>
    <row r="254" spans="2:18" x14ac:dyDescent="0.2">
      <c r="B254" s="157">
        <v>44811</v>
      </c>
      <c r="C254" s="158" t="s">
        <v>75</v>
      </c>
      <c r="E254" s="157">
        <v>45176</v>
      </c>
      <c r="F254" s="158" t="s">
        <v>76</v>
      </c>
      <c r="H254" s="157">
        <v>45541</v>
      </c>
      <c r="I254" s="158" t="s">
        <v>77</v>
      </c>
      <c r="K254" s="157">
        <v>45907</v>
      </c>
      <c r="L254" s="158" t="s">
        <v>79</v>
      </c>
      <c r="N254" s="157">
        <v>46272</v>
      </c>
      <c r="O254" s="158" t="s">
        <v>80</v>
      </c>
      <c r="Q254" s="157">
        <v>46637</v>
      </c>
      <c r="R254" s="158" t="s">
        <v>81</v>
      </c>
    </row>
    <row r="255" spans="2:18" x14ac:dyDescent="0.2">
      <c r="B255" s="157">
        <v>44812</v>
      </c>
      <c r="C255" s="158" t="s">
        <v>76</v>
      </c>
      <c r="E255" s="157">
        <v>45177</v>
      </c>
      <c r="F255" s="158" t="s">
        <v>77</v>
      </c>
      <c r="H255" s="157">
        <v>45542</v>
      </c>
      <c r="I255" s="158" t="s">
        <v>78</v>
      </c>
      <c r="K255" s="157">
        <v>45908</v>
      </c>
      <c r="L255" s="158" t="s">
        <v>80</v>
      </c>
      <c r="N255" s="157">
        <v>46273</v>
      </c>
      <c r="O255" s="158" t="s">
        <v>81</v>
      </c>
      <c r="Q255" s="157">
        <v>46638</v>
      </c>
      <c r="R255" s="158" t="s">
        <v>75</v>
      </c>
    </row>
    <row r="256" spans="2:18" x14ac:dyDescent="0.2">
      <c r="B256" s="157">
        <v>44813</v>
      </c>
      <c r="C256" s="158" t="s">
        <v>77</v>
      </c>
      <c r="E256" s="157">
        <v>45178</v>
      </c>
      <c r="F256" s="158" t="s">
        <v>78</v>
      </c>
      <c r="H256" s="157">
        <v>45543</v>
      </c>
      <c r="I256" s="158" t="s">
        <v>79</v>
      </c>
      <c r="K256" s="157">
        <v>45909</v>
      </c>
      <c r="L256" s="158" t="s">
        <v>81</v>
      </c>
      <c r="N256" s="157">
        <v>46274</v>
      </c>
      <c r="O256" s="158" t="s">
        <v>75</v>
      </c>
      <c r="Q256" s="157">
        <v>46639</v>
      </c>
      <c r="R256" t="s">
        <v>76</v>
      </c>
    </row>
    <row r="257" spans="2:18" x14ac:dyDescent="0.2">
      <c r="B257" s="157">
        <v>44814</v>
      </c>
      <c r="C257" s="158" t="s">
        <v>78</v>
      </c>
      <c r="E257" s="157">
        <v>45179</v>
      </c>
      <c r="F257" s="158" t="s">
        <v>79</v>
      </c>
      <c r="H257" s="157">
        <v>45544</v>
      </c>
      <c r="I257" s="158" t="s">
        <v>80</v>
      </c>
      <c r="K257" s="157">
        <v>45910</v>
      </c>
      <c r="L257" s="158" t="s">
        <v>75</v>
      </c>
      <c r="N257" s="157">
        <v>46275</v>
      </c>
      <c r="O257" t="s">
        <v>76</v>
      </c>
      <c r="Q257" s="157">
        <v>46640</v>
      </c>
      <c r="R257" s="158" t="s">
        <v>77</v>
      </c>
    </row>
    <row r="258" spans="2:18" x14ac:dyDescent="0.2">
      <c r="B258" s="157">
        <v>44815</v>
      </c>
      <c r="C258" s="158" t="s">
        <v>79</v>
      </c>
      <c r="E258" s="157">
        <v>45180</v>
      </c>
      <c r="F258" s="158" t="s">
        <v>80</v>
      </c>
      <c r="H258" s="157">
        <v>45545</v>
      </c>
      <c r="I258" s="158" t="s">
        <v>81</v>
      </c>
      <c r="K258" s="157">
        <v>45911</v>
      </c>
      <c r="L258" s="158" t="s">
        <v>76</v>
      </c>
      <c r="N258" s="157">
        <v>46276</v>
      </c>
      <c r="O258" s="158" t="s">
        <v>77</v>
      </c>
      <c r="Q258" s="157">
        <v>46641</v>
      </c>
      <c r="R258" s="158" t="s">
        <v>78</v>
      </c>
    </row>
    <row r="259" spans="2:18" x14ac:dyDescent="0.2">
      <c r="B259" s="157">
        <v>44816</v>
      </c>
      <c r="C259" s="158" t="s">
        <v>80</v>
      </c>
      <c r="E259" s="157">
        <v>45181</v>
      </c>
      <c r="F259" s="158" t="s">
        <v>81</v>
      </c>
      <c r="H259" s="157">
        <v>45546</v>
      </c>
      <c r="I259" s="158" t="s">
        <v>75</v>
      </c>
      <c r="K259" s="157">
        <v>45912</v>
      </c>
      <c r="L259" s="158" t="s">
        <v>77</v>
      </c>
      <c r="N259" s="157">
        <v>46277</v>
      </c>
      <c r="O259" s="158" t="s">
        <v>78</v>
      </c>
      <c r="Q259" s="157">
        <v>46642</v>
      </c>
      <c r="R259" s="158" t="s">
        <v>79</v>
      </c>
    </row>
    <row r="260" spans="2:18" x14ac:dyDescent="0.2">
      <c r="B260" s="157">
        <v>44817</v>
      </c>
      <c r="C260" s="158" t="s">
        <v>81</v>
      </c>
      <c r="E260" s="157">
        <v>45182</v>
      </c>
      <c r="F260" s="158" t="s">
        <v>75</v>
      </c>
      <c r="H260" s="157">
        <v>45547</v>
      </c>
      <c r="I260" s="158" t="s">
        <v>76</v>
      </c>
      <c r="K260" s="157">
        <v>45913</v>
      </c>
      <c r="L260" s="158" t="s">
        <v>78</v>
      </c>
      <c r="N260" s="157">
        <v>46278</v>
      </c>
      <c r="O260" s="158" t="s">
        <v>79</v>
      </c>
      <c r="Q260" s="157">
        <v>46643</v>
      </c>
      <c r="R260" s="158" t="s">
        <v>80</v>
      </c>
    </row>
    <row r="261" spans="2:18" x14ac:dyDescent="0.2">
      <c r="B261" s="157">
        <v>44818</v>
      </c>
      <c r="C261" s="158" t="s">
        <v>75</v>
      </c>
      <c r="E261" s="157">
        <v>45183</v>
      </c>
      <c r="F261" s="158" t="s">
        <v>76</v>
      </c>
      <c r="H261" s="157">
        <v>45548</v>
      </c>
      <c r="I261" s="158" t="s">
        <v>77</v>
      </c>
      <c r="K261" s="157">
        <v>45914</v>
      </c>
      <c r="L261" s="158" t="s">
        <v>79</v>
      </c>
      <c r="N261" s="157">
        <v>46279</v>
      </c>
      <c r="O261" s="158" t="s">
        <v>80</v>
      </c>
      <c r="Q261" s="157">
        <v>46644</v>
      </c>
      <c r="R261" s="158" t="s">
        <v>81</v>
      </c>
    </row>
    <row r="262" spans="2:18" x14ac:dyDescent="0.2">
      <c r="B262" s="157">
        <v>44819</v>
      </c>
      <c r="C262" s="158" t="s">
        <v>76</v>
      </c>
      <c r="E262" s="157">
        <v>45184</v>
      </c>
      <c r="F262" s="158" t="s">
        <v>77</v>
      </c>
      <c r="H262" s="157">
        <v>45549</v>
      </c>
      <c r="I262" s="158" t="s">
        <v>78</v>
      </c>
      <c r="K262" s="157">
        <v>45915</v>
      </c>
      <c r="L262" s="158" t="s">
        <v>80</v>
      </c>
      <c r="N262" s="157">
        <v>46280</v>
      </c>
      <c r="O262" s="158" t="s">
        <v>81</v>
      </c>
      <c r="Q262" s="157">
        <v>46645</v>
      </c>
      <c r="R262" s="158" t="s">
        <v>75</v>
      </c>
    </row>
    <row r="263" spans="2:18" x14ac:dyDescent="0.2">
      <c r="B263" s="157">
        <v>44820</v>
      </c>
      <c r="C263" s="158" t="s">
        <v>77</v>
      </c>
      <c r="E263" s="157">
        <v>45185</v>
      </c>
      <c r="F263" s="158" t="s">
        <v>78</v>
      </c>
      <c r="H263" s="157">
        <v>45550</v>
      </c>
      <c r="I263" s="158" t="s">
        <v>79</v>
      </c>
      <c r="K263" s="157">
        <v>45916</v>
      </c>
      <c r="L263" s="158" t="s">
        <v>81</v>
      </c>
      <c r="N263" s="157">
        <v>46281</v>
      </c>
      <c r="O263" s="158" t="s">
        <v>75</v>
      </c>
      <c r="Q263" s="157">
        <v>46646</v>
      </c>
      <c r="R263" t="s">
        <v>76</v>
      </c>
    </row>
    <row r="264" spans="2:18" x14ac:dyDescent="0.2">
      <c r="B264" s="157">
        <v>44821</v>
      </c>
      <c r="C264" s="158" t="s">
        <v>78</v>
      </c>
      <c r="E264" s="157">
        <v>45186</v>
      </c>
      <c r="F264" s="158" t="s">
        <v>79</v>
      </c>
      <c r="H264" s="157">
        <v>45551</v>
      </c>
      <c r="I264" s="158" t="s">
        <v>80</v>
      </c>
      <c r="K264" s="157">
        <v>45917</v>
      </c>
      <c r="L264" s="158" t="s">
        <v>75</v>
      </c>
      <c r="N264" s="157">
        <v>46282</v>
      </c>
      <c r="O264" t="s">
        <v>76</v>
      </c>
      <c r="Q264" s="157">
        <v>46647</v>
      </c>
      <c r="R264" s="158" t="s">
        <v>77</v>
      </c>
    </row>
    <row r="265" spans="2:18" x14ac:dyDescent="0.2">
      <c r="B265" s="157">
        <v>44822</v>
      </c>
      <c r="C265" s="158" t="s">
        <v>79</v>
      </c>
      <c r="E265" s="157">
        <v>45187</v>
      </c>
      <c r="F265" s="158" t="s">
        <v>80</v>
      </c>
      <c r="H265" s="157">
        <v>45552</v>
      </c>
      <c r="I265" s="158" t="s">
        <v>81</v>
      </c>
      <c r="K265" s="157">
        <v>45918</v>
      </c>
      <c r="L265" s="158" t="s">
        <v>76</v>
      </c>
      <c r="N265" s="157">
        <v>46283</v>
      </c>
      <c r="O265" s="158" t="s">
        <v>77</v>
      </c>
      <c r="Q265" s="157">
        <v>46648</v>
      </c>
      <c r="R265" s="158" t="s">
        <v>78</v>
      </c>
    </row>
    <row r="266" spans="2:18" x14ac:dyDescent="0.2">
      <c r="B266" s="157">
        <v>44823</v>
      </c>
      <c r="C266" s="158" t="s">
        <v>80</v>
      </c>
      <c r="E266" s="157">
        <v>45188</v>
      </c>
      <c r="F266" s="158" t="s">
        <v>81</v>
      </c>
      <c r="H266" s="157">
        <v>45553</v>
      </c>
      <c r="I266" s="158" t="s">
        <v>75</v>
      </c>
      <c r="K266" s="157">
        <v>45919</v>
      </c>
      <c r="L266" s="158" t="s">
        <v>77</v>
      </c>
      <c r="N266" s="157">
        <v>46284</v>
      </c>
      <c r="O266" s="158" t="s">
        <v>78</v>
      </c>
      <c r="Q266" s="157">
        <v>46649</v>
      </c>
      <c r="R266" s="158" t="s">
        <v>79</v>
      </c>
    </row>
    <row r="267" spans="2:18" x14ac:dyDescent="0.2">
      <c r="B267" s="157">
        <v>44824</v>
      </c>
      <c r="C267" s="158" t="s">
        <v>81</v>
      </c>
      <c r="E267" s="157">
        <v>45189</v>
      </c>
      <c r="F267" s="158" t="s">
        <v>75</v>
      </c>
      <c r="H267" s="157">
        <v>45554</v>
      </c>
      <c r="I267" s="158" t="s">
        <v>76</v>
      </c>
      <c r="K267" s="157">
        <v>45920</v>
      </c>
      <c r="L267" s="158" t="s">
        <v>78</v>
      </c>
      <c r="N267" s="157">
        <v>46285</v>
      </c>
      <c r="O267" s="158" t="s">
        <v>79</v>
      </c>
      <c r="Q267" s="157">
        <v>46650</v>
      </c>
      <c r="R267" s="158" t="s">
        <v>80</v>
      </c>
    </row>
    <row r="268" spans="2:18" x14ac:dyDescent="0.2">
      <c r="B268" s="157">
        <v>44825</v>
      </c>
      <c r="C268" s="158" t="s">
        <v>75</v>
      </c>
      <c r="E268" s="157">
        <v>45190</v>
      </c>
      <c r="F268" s="158" t="s">
        <v>76</v>
      </c>
      <c r="H268" s="157">
        <v>45555</v>
      </c>
      <c r="I268" s="158" t="s">
        <v>77</v>
      </c>
      <c r="K268" s="157">
        <v>45921</v>
      </c>
      <c r="L268" s="158" t="s">
        <v>79</v>
      </c>
      <c r="N268" s="157">
        <v>46286</v>
      </c>
      <c r="O268" s="158" t="s">
        <v>80</v>
      </c>
      <c r="Q268" s="157">
        <v>46651</v>
      </c>
      <c r="R268" s="158" t="s">
        <v>81</v>
      </c>
    </row>
    <row r="269" spans="2:18" x14ac:dyDescent="0.2">
      <c r="B269" s="157">
        <v>44826</v>
      </c>
      <c r="C269" s="158" t="s">
        <v>76</v>
      </c>
      <c r="E269" s="157">
        <v>45191</v>
      </c>
      <c r="F269" s="158" t="s">
        <v>77</v>
      </c>
      <c r="H269" s="157">
        <v>45556</v>
      </c>
      <c r="I269" s="158" t="s">
        <v>78</v>
      </c>
      <c r="K269" s="157">
        <v>45922</v>
      </c>
      <c r="L269" s="158" t="s">
        <v>80</v>
      </c>
      <c r="N269" s="157">
        <v>46287</v>
      </c>
      <c r="O269" s="158" t="s">
        <v>81</v>
      </c>
      <c r="Q269" s="157">
        <v>46652</v>
      </c>
      <c r="R269" s="158" t="s">
        <v>75</v>
      </c>
    </row>
    <row r="270" spans="2:18" x14ac:dyDescent="0.2">
      <c r="B270" s="157">
        <v>44827</v>
      </c>
      <c r="C270" s="158" t="s">
        <v>77</v>
      </c>
      <c r="E270" s="157">
        <v>45192</v>
      </c>
      <c r="F270" s="158" t="s">
        <v>78</v>
      </c>
      <c r="H270" s="157">
        <v>45557</v>
      </c>
      <c r="I270" s="158" t="s">
        <v>79</v>
      </c>
      <c r="K270" s="157">
        <v>45923</v>
      </c>
      <c r="L270" s="158" t="s">
        <v>81</v>
      </c>
      <c r="N270" s="157">
        <v>46288</v>
      </c>
      <c r="O270" s="158" t="s">
        <v>75</v>
      </c>
      <c r="Q270" s="157">
        <v>46653</v>
      </c>
      <c r="R270" t="s">
        <v>76</v>
      </c>
    </row>
    <row r="271" spans="2:18" x14ac:dyDescent="0.2">
      <c r="B271" s="157">
        <v>44828</v>
      </c>
      <c r="C271" s="158" t="s">
        <v>78</v>
      </c>
      <c r="E271" s="157">
        <v>45193</v>
      </c>
      <c r="F271" s="158" t="s">
        <v>79</v>
      </c>
      <c r="H271" s="157">
        <v>45558</v>
      </c>
      <c r="I271" s="158" t="s">
        <v>80</v>
      </c>
      <c r="K271" s="157">
        <v>45924</v>
      </c>
      <c r="L271" s="158" t="s">
        <v>75</v>
      </c>
      <c r="N271" s="157">
        <v>46289</v>
      </c>
      <c r="O271" t="s">
        <v>76</v>
      </c>
      <c r="Q271" s="157">
        <v>46654</v>
      </c>
      <c r="R271" s="158" t="s">
        <v>77</v>
      </c>
    </row>
    <row r="272" spans="2:18" x14ac:dyDescent="0.2">
      <c r="B272" s="157">
        <v>44829</v>
      </c>
      <c r="C272" s="158" t="s">
        <v>79</v>
      </c>
      <c r="E272" s="157">
        <v>45194</v>
      </c>
      <c r="F272" s="158" t="s">
        <v>80</v>
      </c>
      <c r="H272" s="157">
        <v>45559</v>
      </c>
      <c r="I272" s="158" t="s">
        <v>81</v>
      </c>
      <c r="K272" s="157">
        <v>45925</v>
      </c>
      <c r="L272" s="158" t="s">
        <v>76</v>
      </c>
      <c r="N272" s="157">
        <v>46290</v>
      </c>
      <c r="O272" s="158" t="s">
        <v>77</v>
      </c>
      <c r="Q272" s="157">
        <v>46655</v>
      </c>
      <c r="R272" s="158" t="s">
        <v>78</v>
      </c>
    </row>
    <row r="273" spans="2:18" x14ac:dyDescent="0.2">
      <c r="B273" s="157">
        <v>44830</v>
      </c>
      <c r="C273" s="158" t="s">
        <v>80</v>
      </c>
      <c r="E273" s="157">
        <v>45195</v>
      </c>
      <c r="F273" s="158" t="s">
        <v>81</v>
      </c>
      <c r="H273" s="157">
        <v>45560</v>
      </c>
      <c r="I273" s="158" t="s">
        <v>75</v>
      </c>
      <c r="K273" s="157">
        <v>45926</v>
      </c>
      <c r="L273" s="158" t="s">
        <v>77</v>
      </c>
      <c r="N273" s="157">
        <v>46291</v>
      </c>
      <c r="O273" s="158" t="s">
        <v>78</v>
      </c>
      <c r="Q273" s="157">
        <v>46656</v>
      </c>
      <c r="R273" s="158" t="s">
        <v>79</v>
      </c>
    </row>
    <row r="274" spans="2:18" x14ac:dyDescent="0.2">
      <c r="B274" s="157">
        <v>44831</v>
      </c>
      <c r="C274" s="158" t="s">
        <v>81</v>
      </c>
      <c r="E274" s="157">
        <v>45196</v>
      </c>
      <c r="F274" s="158" t="s">
        <v>75</v>
      </c>
      <c r="H274" s="157">
        <v>45561</v>
      </c>
      <c r="I274" s="158" t="s">
        <v>76</v>
      </c>
      <c r="K274" s="157">
        <v>45927</v>
      </c>
      <c r="L274" s="158" t="s">
        <v>78</v>
      </c>
      <c r="N274" s="157">
        <v>46292</v>
      </c>
      <c r="O274" s="158" t="s">
        <v>79</v>
      </c>
      <c r="Q274" s="157">
        <v>46657</v>
      </c>
      <c r="R274" s="158" t="s">
        <v>80</v>
      </c>
    </row>
    <row r="275" spans="2:18" x14ac:dyDescent="0.2">
      <c r="B275" s="157">
        <v>44832</v>
      </c>
      <c r="C275" s="158" t="s">
        <v>75</v>
      </c>
      <c r="E275" s="157">
        <v>45197</v>
      </c>
      <c r="F275" s="158" t="s">
        <v>76</v>
      </c>
      <c r="H275" s="157">
        <v>45562</v>
      </c>
      <c r="I275" s="158" t="s">
        <v>77</v>
      </c>
      <c r="K275" s="157">
        <v>45928</v>
      </c>
      <c r="L275" s="158" t="s">
        <v>79</v>
      </c>
      <c r="N275" s="157">
        <v>46293</v>
      </c>
      <c r="O275" s="158" t="s">
        <v>80</v>
      </c>
      <c r="Q275" s="157">
        <v>46658</v>
      </c>
      <c r="R275" s="158" t="s">
        <v>81</v>
      </c>
    </row>
    <row r="276" spans="2:18" x14ac:dyDescent="0.2">
      <c r="B276" s="157">
        <v>44833</v>
      </c>
      <c r="C276" s="158" t="s">
        <v>76</v>
      </c>
      <c r="E276" s="157">
        <v>45198</v>
      </c>
      <c r="F276" s="158" t="s">
        <v>77</v>
      </c>
      <c r="H276" s="157">
        <v>45563</v>
      </c>
      <c r="I276" s="158" t="s">
        <v>78</v>
      </c>
      <c r="K276" s="157">
        <v>45929</v>
      </c>
      <c r="L276" s="158" t="s">
        <v>80</v>
      </c>
      <c r="N276" s="157">
        <v>46294</v>
      </c>
      <c r="O276" s="158" t="s">
        <v>81</v>
      </c>
      <c r="Q276" s="157">
        <v>46659</v>
      </c>
      <c r="R276" s="158" t="s">
        <v>75</v>
      </c>
    </row>
    <row r="277" spans="2:18" x14ac:dyDescent="0.2">
      <c r="B277" s="157">
        <v>44834</v>
      </c>
      <c r="C277" s="158" t="s">
        <v>77</v>
      </c>
      <c r="E277" s="157">
        <v>45199</v>
      </c>
      <c r="F277" s="158" t="s">
        <v>78</v>
      </c>
      <c r="H277" s="157">
        <v>45564</v>
      </c>
      <c r="I277" s="158" t="s">
        <v>79</v>
      </c>
      <c r="K277" s="157">
        <v>45930</v>
      </c>
      <c r="L277" s="158" t="s">
        <v>81</v>
      </c>
      <c r="N277" s="157">
        <v>46295</v>
      </c>
      <c r="O277" s="158" t="s">
        <v>75</v>
      </c>
      <c r="Q277" s="157">
        <v>46660</v>
      </c>
      <c r="R277" t="s">
        <v>76</v>
      </c>
    </row>
    <row r="278" spans="2:18" x14ac:dyDescent="0.2">
      <c r="B278" s="157">
        <v>44835</v>
      </c>
      <c r="C278" s="158" t="s">
        <v>78</v>
      </c>
      <c r="E278" s="157">
        <v>45200</v>
      </c>
      <c r="F278" s="158" t="s">
        <v>79</v>
      </c>
      <c r="H278" s="157">
        <v>45565</v>
      </c>
      <c r="I278" s="158" t="s">
        <v>80</v>
      </c>
      <c r="K278" s="157">
        <v>45931</v>
      </c>
      <c r="L278" s="158" t="s">
        <v>75</v>
      </c>
      <c r="N278" s="157">
        <v>46296</v>
      </c>
      <c r="O278" t="s">
        <v>76</v>
      </c>
      <c r="Q278" s="157">
        <v>46661</v>
      </c>
      <c r="R278" s="158" t="s">
        <v>77</v>
      </c>
    </row>
    <row r="279" spans="2:18" x14ac:dyDescent="0.2">
      <c r="B279" s="157">
        <v>44836</v>
      </c>
      <c r="C279" s="158" t="s">
        <v>79</v>
      </c>
      <c r="E279" s="157">
        <v>45201</v>
      </c>
      <c r="F279" s="158" t="s">
        <v>80</v>
      </c>
      <c r="H279" s="157">
        <v>45566</v>
      </c>
      <c r="I279" s="158" t="s">
        <v>81</v>
      </c>
      <c r="K279" s="157">
        <v>45932</v>
      </c>
      <c r="L279" s="158" t="s">
        <v>76</v>
      </c>
      <c r="N279" s="157">
        <v>46297</v>
      </c>
      <c r="O279" s="158" t="s">
        <v>77</v>
      </c>
      <c r="Q279" s="157">
        <v>46662</v>
      </c>
      <c r="R279" s="158" t="s">
        <v>78</v>
      </c>
    </row>
    <row r="280" spans="2:18" x14ac:dyDescent="0.2">
      <c r="B280" s="157">
        <v>44837</v>
      </c>
      <c r="C280" s="158" t="s">
        <v>80</v>
      </c>
      <c r="E280" s="157">
        <v>45202</v>
      </c>
      <c r="F280" s="158" t="s">
        <v>81</v>
      </c>
      <c r="H280" s="157">
        <v>45567</v>
      </c>
      <c r="I280" s="158" t="s">
        <v>75</v>
      </c>
      <c r="K280" s="157">
        <v>45933</v>
      </c>
      <c r="L280" s="158" t="s">
        <v>77</v>
      </c>
      <c r="N280" s="157">
        <v>46298</v>
      </c>
      <c r="O280" s="158" t="s">
        <v>78</v>
      </c>
      <c r="Q280" s="157">
        <v>46663</v>
      </c>
      <c r="R280" s="158" t="s">
        <v>79</v>
      </c>
    </row>
    <row r="281" spans="2:18" x14ac:dyDescent="0.2">
      <c r="B281" s="157">
        <v>44838</v>
      </c>
      <c r="C281" s="158" t="s">
        <v>81</v>
      </c>
      <c r="E281" s="157">
        <v>45203</v>
      </c>
      <c r="F281" s="158" t="s">
        <v>75</v>
      </c>
      <c r="H281" s="157">
        <v>45568</v>
      </c>
      <c r="I281" s="158" t="s">
        <v>76</v>
      </c>
      <c r="K281" s="157">
        <v>45934</v>
      </c>
      <c r="L281" s="158" t="s">
        <v>78</v>
      </c>
      <c r="N281" s="157">
        <v>46299</v>
      </c>
      <c r="O281" s="158" t="s">
        <v>79</v>
      </c>
      <c r="Q281" s="157">
        <v>46664</v>
      </c>
      <c r="R281" s="158" t="s">
        <v>80</v>
      </c>
    </row>
    <row r="282" spans="2:18" x14ac:dyDescent="0.2">
      <c r="B282" s="157">
        <v>44839</v>
      </c>
      <c r="C282" s="158" t="s">
        <v>75</v>
      </c>
      <c r="E282" s="157">
        <v>45204</v>
      </c>
      <c r="F282" s="158" t="s">
        <v>76</v>
      </c>
      <c r="H282" s="157">
        <v>45569</v>
      </c>
      <c r="I282" s="158" t="s">
        <v>77</v>
      </c>
      <c r="K282" s="157">
        <v>45935</v>
      </c>
      <c r="L282" s="158" t="s">
        <v>79</v>
      </c>
      <c r="N282" s="157">
        <v>46300</v>
      </c>
      <c r="O282" s="158" t="s">
        <v>80</v>
      </c>
      <c r="Q282" s="157">
        <v>46665</v>
      </c>
      <c r="R282" s="158" t="s">
        <v>81</v>
      </c>
    </row>
    <row r="283" spans="2:18" x14ac:dyDescent="0.2">
      <c r="B283" s="157">
        <v>44840</v>
      </c>
      <c r="C283" s="158" t="s">
        <v>76</v>
      </c>
      <c r="E283" s="157">
        <v>45205</v>
      </c>
      <c r="F283" s="158" t="s">
        <v>77</v>
      </c>
      <c r="H283" s="157">
        <v>45570</v>
      </c>
      <c r="I283" s="158" t="s">
        <v>78</v>
      </c>
      <c r="K283" s="157">
        <v>45936</v>
      </c>
      <c r="L283" s="158" t="s">
        <v>80</v>
      </c>
      <c r="N283" s="157">
        <v>46301</v>
      </c>
      <c r="O283" s="158" t="s">
        <v>81</v>
      </c>
      <c r="Q283" s="157">
        <v>46666</v>
      </c>
      <c r="R283" s="158" t="s">
        <v>75</v>
      </c>
    </row>
    <row r="284" spans="2:18" x14ac:dyDescent="0.2">
      <c r="B284" s="157">
        <v>44841</v>
      </c>
      <c r="C284" s="158" t="s">
        <v>77</v>
      </c>
      <c r="E284" s="157">
        <v>45206</v>
      </c>
      <c r="F284" s="158" t="s">
        <v>78</v>
      </c>
      <c r="H284" s="157">
        <v>45571</v>
      </c>
      <c r="I284" s="158" t="s">
        <v>79</v>
      </c>
      <c r="K284" s="157">
        <v>45937</v>
      </c>
      <c r="L284" s="158" t="s">
        <v>81</v>
      </c>
      <c r="N284" s="157">
        <v>46302</v>
      </c>
      <c r="O284" s="158" t="s">
        <v>75</v>
      </c>
      <c r="Q284" s="157">
        <v>46667</v>
      </c>
      <c r="R284" t="s">
        <v>76</v>
      </c>
    </row>
    <row r="285" spans="2:18" x14ac:dyDescent="0.2">
      <c r="B285" s="157">
        <v>44842</v>
      </c>
      <c r="C285" s="158" t="s">
        <v>78</v>
      </c>
      <c r="E285" s="157">
        <v>45207</v>
      </c>
      <c r="F285" s="158" t="s">
        <v>79</v>
      </c>
      <c r="H285" s="157">
        <v>45572</v>
      </c>
      <c r="I285" s="158" t="s">
        <v>80</v>
      </c>
      <c r="K285" s="157">
        <v>45938</v>
      </c>
      <c r="L285" s="158" t="s">
        <v>75</v>
      </c>
      <c r="N285" s="157">
        <v>46303</v>
      </c>
      <c r="O285" t="s">
        <v>76</v>
      </c>
      <c r="Q285" s="157">
        <v>46668</v>
      </c>
      <c r="R285" s="158" t="s">
        <v>77</v>
      </c>
    </row>
    <row r="286" spans="2:18" x14ac:dyDescent="0.2">
      <c r="B286" s="157">
        <v>44843</v>
      </c>
      <c r="C286" s="158" t="s">
        <v>79</v>
      </c>
      <c r="E286" s="157">
        <v>45208</v>
      </c>
      <c r="F286" s="158" t="s">
        <v>80</v>
      </c>
      <c r="H286" s="157">
        <v>45573</v>
      </c>
      <c r="I286" s="158" t="s">
        <v>81</v>
      </c>
      <c r="K286" s="157">
        <v>45939</v>
      </c>
      <c r="L286" s="158" t="s">
        <v>76</v>
      </c>
      <c r="N286" s="157">
        <v>46304</v>
      </c>
      <c r="O286" s="158" t="s">
        <v>77</v>
      </c>
      <c r="Q286" s="157">
        <v>46669</v>
      </c>
      <c r="R286" s="158" t="s">
        <v>78</v>
      </c>
    </row>
    <row r="287" spans="2:18" x14ac:dyDescent="0.2">
      <c r="B287" s="157">
        <v>44844</v>
      </c>
      <c r="C287" s="158" t="s">
        <v>80</v>
      </c>
      <c r="E287" s="157">
        <v>45209</v>
      </c>
      <c r="F287" s="158" t="s">
        <v>81</v>
      </c>
      <c r="H287" s="157">
        <v>45574</v>
      </c>
      <c r="I287" s="158" t="s">
        <v>75</v>
      </c>
      <c r="K287" s="157">
        <v>45940</v>
      </c>
      <c r="L287" s="158" t="s">
        <v>77</v>
      </c>
      <c r="N287" s="157">
        <v>46305</v>
      </c>
      <c r="O287" s="158" t="s">
        <v>78</v>
      </c>
      <c r="Q287" s="157">
        <v>46670</v>
      </c>
      <c r="R287" s="158" t="s">
        <v>79</v>
      </c>
    </row>
    <row r="288" spans="2:18" x14ac:dyDescent="0.2">
      <c r="B288" s="157">
        <v>44845</v>
      </c>
      <c r="C288" s="158" t="s">
        <v>81</v>
      </c>
      <c r="E288" s="157">
        <v>45210</v>
      </c>
      <c r="F288" s="158" t="s">
        <v>75</v>
      </c>
      <c r="H288" s="157">
        <v>45575</v>
      </c>
      <c r="I288" s="158" t="s">
        <v>76</v>
      </c>
      <c r="K288" s="157">
        <v>45941</v>
      </c>
      <c r="L288" s="158" t="s">
        <v>78</v>
      </c>
      <c r="N288" s="157">
        <v>46306</v>
      </c>
      <c r="O288" s="158" t="s">
        <v>79</v>
      </c>
      <c r="Q288" s="157">
        <v>46671</v>
      </c>
      <c r="R288" s="158" t="s">
        <v>80</v>
      </c>
    </row>
    <row r="289" spans="2:18" x14ac:dyDescent="0.2">
      <c r="B289" s="157">
        <v>44846</v>
      </c>
      <c r="C289" s="158" t="s">
        <v>75</v>
      </c>
      <c r="E289" s="157">
        <v>45211</v>
      </c>
      <c r="F289" s="158" t="s">
        <v>76</v>
      </c>
      <c r="H289" s="157">
        <v>45576</v>
      </c>
      <c r="I289" s="158" t="s">
        <v>77</v>
      </c>
      <c r="K289" s="157">
        <v>45942</v>
      </c>
      <c r="L289" s="158" t="s">
        <v>79</v>
      </c>
      <c r="N289" s="157">
        <v>46307</v>
      </c>
      <c r="O289" s="158" t="s">
        <v>80</v>
      </c>
      <c r="Q289" s="157">
        <v>46672</v>
      </c>
      <c r="R289" s="158" t="s">
        <v>81</v>
      </c>
    </row>
    <row r="290" spans="2:18" x14ac:dyDescent="0.2">
      <c r="B290" s="157">
        <v>44847</v>
      </c>
      <c r="C290" s="158" t="s">
        <v>76</v>
      </c>
      <c r="E290" s="157">
        <v>45212</v>
      </c>
      <c r="F290" s="158" t="s">
        <v>77</v>
      </c>
      <c r="H290" s="157">
        <v>45577</v>
      </c>
      <c r="I290" s="158" t="s">
        <v>78</v>
      </c>
      <c r="K290" s="157">
        <v>45943</v>
      </c>
      <c r="L290" s="158" t="s">
        <v>80</v>
      </c>
      <c r="N290" s="157">
        <v>46308</v>
      </c>
      <c r="O290" s="158" t="s">
        <v>81</v>
      </c>
      <c r="Q290" s="157">
        <v>46673</v>
      </c>
      <c r="R290" s="158" t="s">
        <v>75</v>
      </c>
    </row>
    <row r="291" spans="2:18" x14ac:dyDescent="0.2">
      <c r="B291" s="157">
        <v>44848</v>
      </c>
      <c r="C291" s="158" t="s">
        <v>77</v>
      </c>
      <c r="E291" s="157">
        <v>45213</v>
      </c>
      <c r="F291" s="158" t="s">
        <v>78</v>
      </c>
      <c r="H291" s="157">
        <v>45578</v>
      </c>
      <c r="I291" s="158" t="s">
        <v>79</v>
      </c>
      <c r="K291" s="157">
        <v>45944</v>
      </c>
      <c r="L291" s="158" t="s">
        <v>81</v>
      </c>
      <c r="N291" s="157">
        <v>46309</v>
      </c>
      <c r="O291" s="158" t="s">
        <v>75</v>
      </c>
      <c r="Q291" s="157">
        <v>46674</v>
      </c>
      <c r="R291" t="s">
        <v>76</v>
      </c>
    </row>
    <row r="292" spans="2:18" x14ac:dyDescent="0.2">
      <c r="B292" s="157">
        <v>44849</v>
      </c>
      <c r="C292" s="158" t="s">
        <v>78</v>
      </c>
      <c r="E292" s="157">
        <v>45214</v>
      </c>
      <c r="F292" s="158" t="s">
        <v>79</v>
      </c>
      <c r="H292" s="157">
        <v>45579</v>
      </c>
      <c r="I292" s="158" t="s">
        <v>80</v>
      </c>
      <c r="K292" s="157">
        <v>45945</v>
      </c>
      <c r="L292" s="158" t="s">
        <v>75</v>
      </c>
      <c r="N292" s="157">
        <v>46310</v>
      </c>
      <c r="O292" t="s">
        <v>76</v>
      </c>
      <c r="Q292" s="157">
        <v>46675</v>
      </c>
      <c r="R292" s="158" t="s">
        <v>77</v>
      </c>
    </row>
    <row r="293" spans="2:18" x14ac:dyDescent="0.2">
      <c r="B293" s="157">
        <v>44850</v>
      </c>
      <c r="C293" s="158" t="s">
        <v>79</v>
      </c>
      <c r="E293" s="157">
        <v>45215</v>
      </c>
      <c r="F293" s="158" t="s">
        <v>80</v>
      </c>
      <c r="H293" s="157">
        <v>45580</v>
      </c>
      <c r="I293" s="158" t="s">
        <v>81</v>
      </c>
      <c r="K293" s="157">
        <v>45946</v>
      </c>
      <c r="L293" s="158" t="s">
        <v>76</v>
      </c>
      <c r="N293" s="157">
        <v>46311</v>
      </c>
      <c r="O293" s="158" t="s">
        <v>77</v>
      </c>
      <c r="Q293" s="157">
        <v>46676</v>
      </c>
      <c r="R293" s="158" t="s">
        <v>78</v>
      </c>
    </row>
    <row r="294" spans="2:18" x14ac:dyDescent="0.2">
      <c r="B294" s="157">
        <v>44851</v>
      </c>
      <c r="C294" s="158" t="s">
        <v>80</v>
      </c>
      <c r="E294" s="157">
        <v>45216</v>
      </c>
      <c r="F294" s="158" t="s">
        <v>81</v>
      </c>
      <c r="H294" s="157">
        <v>45581</v>
      </c>
      <c r="I294" s="158" t="s">
        <v>75</v>
      </c>
      <c r="K294" s="157">
        <v>45947</v>
      </c>
      <c r="L294" s="158" t="s">
        <v>77</v>
      </c>
      <c r="N294" s="157">
        <v>46312</v>
      </c>
      <c r="O294" s="158" t="s">
        <v>78</v>
      </c>
      <c r="Q294" s="157">
        <v>46677</v>
      </c>
      <c r="R294" s="158" t="s">
        <v>79</v>
      </c>
    </row>
    <row r="295" spans="2:18" x14ac:dyDescent="0.2">
      <c r="B295" s="157">
        <v>44852</v>
      </c>
      <c r="C295" s="158" t="s">
        <v>81</v>
      </c>
      <c r="E295" s="157">
        <v>45217</v>
      </c>
      <c r="F295" s="158" t="s">
        <v>75</v>
      </c>
      <c r="H295" s="157">
        <v>45582</v>
      </c>
      <c r="I295" s="158" t="s">
        <v>76</v>
      </c>
      <c r="K295" s="157">
        <v>45948</v>
      </c>
      <c r="L295" s="158" t="s">
        <v>78</v>
      </c>
      <c r="N295" s="157">
        <v>46313</v>
      </c>
      <c r="O295" s="158" t="s">
        <v>79</v>
      </c>
      <c r="Q295" s="157">
        <v>46678</v>
      </c>
      <c r="R295" s="158" t="s">
        <v>80</v>
      </c>
    </row>
    <row r="296" spans="2:18" x14ac:dyDescent="0.2">
      <c r="B296" s="157">
        <v>44853</v>
      </c>
      <c r="C296" s="158" t="s">
        <v>75</v>
      </c>
      <c r="E296" s="157">
        <v>45218</v>
      </c>
      <c r="F296" s="158" t="s">
        <v>76</v>
      </c>
      <c r="H296" s="157">
        <v>45583</v>
      </c>
      <c r="I296" s="158" t="s">
        <v>77</v>
      </c>
      <c r="K296" s="157">
        <v>45949</v>
      </c>
      <c r="L296" s="158" t="s">
        <v>79</v>
      </c>
      <c r="N296" s="157">
        <v>46314</v>
      </c>
      <c r="O296" s="158" t="s">
        <v>80</v>
      </c>
      <c r="Q296" s="157">
        <v>46679</v>
      </c>
      <c r="R296" s="158" t="s">
        <v>81</v>
      </c>
    </row>
    <row r="297" spans="2:18" x14ac:dyDescent="0.2">
      <c r="B297" s="157">
        <v>44854</v>
      </c>
      <c r="C297" s="158" t="s">
        <v>76</v>
      </c>
      <c r="E297" s="157">
        <v>45219</v>
      </c>
      <c r="F297" s="158" t="s">
        <v>77</v>
      </c>
      <c r="H297" s="157">
        <v>45584</v>
      </c>
      <c r="I297" s="158" t="s">
        <v>78</v>
      </c>
      <c r="K297" s="157">
        <v>45950</v>
      </c>
      <c r="L297" s="158" t="s">
        <v>80</v>
      </c>
      <c r="N297" s="157">
        <v>46315</v>
      </c>
      <c r="O297" s="158" t="s">
        <v>81</v>
      </c>
      <c r="Q297" s="157">
        <v>46680</v>
      </c>
      <c r="R297" s="158" t="s">
        <v>75</v>
      </c>
    </row>
    <row r="298" spans="2:18" x14ac:dyDescent="0.2">
      <c r="B298" s="157">
        <v>44855</v>
      </c>
      <c r="C298" s="158" t="s">
        <v>77</v>
      </c>
      <c r="E298" s="157">
        <v>45220</v>
      </c>
      <c r="F298" s="158" t="s">
        <v>78</v>
      </c>
      <c r="H298" s="157">
        <v>45585</v>
      </c>
      <c r="I298" s="158" t="s">
        <v>79</v>
      </c>
      <c r="K298" s="157">
        <v>45951</v>
      </c>
      <c r="L298" s="158" t="s">
        <v>81</v>
      </c>
      <c r="N298" s="157">
        <v>46316</v>
      </c>
      <c r="O298" s="158" t="s">
        <v>75</v>
      </c>
      <c r="Q298" s="157">
        <v>46681</v>
      </c>
      <c r="R298" t="s">
        <v>76</v>
      </c>
    </row>
    <row r="299" spans="2:18" x14ac:dyDescent="0.2">
      <c r="B299" s="157">
        <v>44856</v>
      </c>
      <c r="C299" s="158" t="s">
        <v>78</v>
      </c>
      <c r="E299" s="157">
        <v>45221</v>
      </c>
      <c r="F299" s="158" t="s">
        <v>79</v>
      </c>
      <c r="H299" s="157">
        <v>45586</v>
      </c>
      <c r="I299" s="158" t="s">
        <v>80</v>
      </c>
      <c r="K299" s="157">
        <v>45952</v>
      </c>
      <c r="L299" s="158" t="s">
        <v>75</v>
      </c>
      <c r="N299" s="157">
        <v>46317</v>
      </c>
      <c r="O299" t="s">
        <v>76</v>
      </c>
      <c r="Q299" s="157">
        <v>46682</v>
      </c>
      <c r="R299" s="158" t="s">
        <v>77</v>
      </c>
    </row>
    <row r="300" spans="2:18" x14ac:dyDescent="0.2">
      <c r="B300" s="157">
        <v>44857</v>
      </c>
      <c r="C300" s="158" t="s">
        <v>79</v>
      </c>
      <c r="E300" s="157">
        <v>45222</v>
      </c>
      <c r="F300" s="158" t="s">
        <v>80</v>
      </c>
      <c r="H300" s="157">
        <v>45587</v>
      </c>
      <c r="I300" s="158" t="s">
        <v>81</v>
      </c>
      <c r="K300" s="157">
        <v>45953</v>
      </c>
      <c r="L300" s="158" t="s">
        <v>76</v>
      </c>
      <c r="N300" s="157">
        <v>46318</v>
      </c>
      <c r="O300" s="158" t="s">
        <v>77</v>
      </c>
      <c r="Q300" s="157">
        <v>46683</v>
      </c>
      <c r="R300" s="158" t="s">
        <v>78</v>
      </c>
    </row>
    <row r="301" spans="2:18" x14ac:dyDescent="0.2">
      <c r="B301" s="157">
        <v>44858</v>
      </c>
      <c r="C301" s="158" t="s">
        <v>80</v>
      </c>
      <c r="E301" s="157">
        <v>45223</v>
      </c>
      <c r="F301" s="158" t="s">
        <v>81</v>
      </c>
      <c r="H301" s="157">
        <v>45588</v>
      </c>
      <c r="I301" s="158" t="s">
        <v>75</v>
      </c>
      <c r="K301" s="157">
        <v>45954</v>
      </c>
      <c r="L301" s="158" t="s">
        <v>77</v>
      </c>
      <c r="N301" s="157">
        <v>46319</v>
      </c>
      <c r="O301" s="158" t="s">
        <v>78</v>
      </c>
      <c r="Q301" s="157">
        <v>46684</v>
      </c>
      <c r="R301" s="158" t="s">
        <v>79</v>
      </c>
    </row>
    <row r="302" spans="2:18" x14ac:dyDescent="0.2">
      <c r="B302" s="157">
        <v>44859</v>
      </c>
      <c r="C302" s="158" t="s">
        <v>81</v>
      </c>
      <c r="E302" s="157">
        <v>45224</v>
      </c>
      <c r="F302" s="158" t="s">
        <v>75</v>
      </c>
      <c r="H302" s="157">
        <v>45589</v>
      </c>
      <c r="I302" s="158" t="s">
        <v>76</v>
      </c>
      <c r="K302" s="157">
        <v>45955</v>
      </c>
      <c r="L302" s="158" t="s">
        <v>78</v>
      </c>
      <c r="N302" s="157">
        <v>46320</v>
      </c>
      <c r="O302" s="158" t="s">
        <v>79</v>
      </c>
      <c r="Q302" s="157">
        <v>46685</v>
      </c>
      <c r="R302" s="158" t="s">
        <v>80</v>
      </c>
    </row>
    <row r="303" spans="2:18" x14ac:dyDescent="0.2">
      <c r="B303" s="157">
        <v>44860</v>
      </c>
      <c r="C303" s="158" t="s">
        <v>75</v>
      </c>
      <c r="E303" s="157">
        <v>45225</v>
      </c>
      <c r="F303" s="158" t="s">
        <v>76</v>
      </c>
      <c r="H303" s="157">
        <v>45590</v>
      </c>
      <c r="I303" s="158" t="s">
        <v>77</v>
      </c>
      <c r="K303" s="157">
        <v>45956</v>
      </c>
      <c r="L303" s="158" t="s">
        <v>79</v>
      </c>
      <c r="N303" s="157">
        <v>46321</v>
      </c>
      <c r="O303" s="158" t="s">
        <v>80</v>
      </c>
      <c r="Q303" s="157">
        <v>46686</v>
      </c>
      <c r="R303" s="158" t="s">
        <v>81</v>
      </c>
    </row>
    <row r="304" spans="2:18" x14ac:dyDescent="0.2">
      <c r="B304" s="157">
        <v>44861</v>
      </c>
      <c r="C304" s="158" t="s">
        <v>76</v>
      </c>
      <c r="E304" s="157">
        <v>45226</v>
      </c>
      <c r="F304" s="158" t="s">
        <v>77</v>
      </c>
      <c r="H304" s="157">
        <v>45591</v>
      </c>
      <c r="I304" s="158" t="s">
        <v>78</v>
      </c>
      <c r="K304" s="157">
        <v>45957</v>
      </c>
      <c r="L304" s="158" t="s">
        <v>80</v>
      </c>
      <c r="N304" s="157">
        <v>46322</v>
      </c>
      <c r="O304" s="158" t="s">
        <v>81</v>
      </c>
      <c r="Q304" s="157">
        <v>46687</v>
      </c>
      <c r="R304" s="158" t="s">
        <v>75</v>
      </c>
    </row>
    <row r="305" spans="2:18" x14ac:dyDescent="0.2">
      <c r="B305" s="157">
        <v>44862</v>
      </c>
      <c r="C305" s="158" t="s">
        <v>77</v>
      </c>
      <c r="E305" s="157">
        <v>45227</v>
      </c>
      <c r="F305" s="158" t="s">
        <v>78</v>
      </c>
      <c r="H305" s="157">
        <v>45592</v>
      </c>
      <c r="I305" s="158" t="s">
        <v>79</v>
      </c>
      <c r="K305" s="157">
        <v>45958</v>
      </c>
      <c r="L305" s="158" t="s">
        <v>81</v>
      </c>
      <c r="N305" s="157">
        <v>46323</v>
      </c>
      <c r="O305" s="158" t="s">
        <v>75</v>
      </c>
      <c r="Q305" s="157">
        <v>46688</v>
      </c>
      <c r="R305" t="s">
        <v>76</v>
      </c>
    </row>
    <row r="306" spans="2:18" x14ac:dyDescent="0.2">
      <c r="B306" s="157">
        <v>44863</v>
      </c>
      <c r="C306" s="158" t="s">
        <v>78</v>
      </c>
      <c r="E306" s="157">
        <v>45228</v>
      </c>
      <c r="F306" s="158" t="s">
        <v>79</v>
      </c>
      <c r="H306" s="157">
        <v>45593</v>
      </c>
      <c r="I306" s="158" t="s">
        <v>80</v>
      </c>
      <c r="K306" s="157">
        <v>45959</v>
      </c>
      <c r="L306" s="158" t="s">
        <v>75</v>
      </c>
      <c r="N306" s="157">
        <v>46324</v>
      </c>
      <c r="O306" t="s">
        <v>76</v>
      </c>
      <c r="Q306" s="157">
        <v>46689</v>
      </c>
      <c r="R306" s="158" t="s">
        <v>77</v>
      </c>
    </row>
    <row r="307" spans="2:18" x14ac:dyDescent="0.2">
      <c r="B307" s="157">
        <v>44864</v>
      </c>
      <c r="C307" s="158" t="s">
        <v>79</v>
      </c>
      <c r="E307" s="157">
        <v>45229</v>
      </c>
      <c r="F307" s="158" t="s">
        <v>80</v>
      </c>
      <c r="H307" s="157">
        <v>45594</v>
      </c>
      <c r="I307" s="158" t="s">
        <v>81</v>
      </c>
      <c r="K307" s="157">
        <v>45960</v>
      </c>
      <c r="L307" s="158" t="s">
        <v>76</v>
      </c>
      <c r="N307" s="157">
        <v>46325</v>
      </c>
      <c r="O307" s="158" t="s">
        <v>77</v>
      </c>
      <c r="Q307" s="157">
        <v>46690</v>
      </c>
      <c r="R307" s="158" t="s">
        <v>78</v>
      </c>
    </row>
    <row r="308" spans="2:18" x14ac:dyDescent="0.2">
      <c r="B308" s="157">
        <v>44865</v>
      </c>
      <c r="C308" s="158" t="s">
        <v>80</v>
      </c>
      <c r="E308" s="157">
        <v>45230</v>
      </c>
      <c r="F308" s="158" t="s">
        <v>81</v>
      </c>
      <c r="H308" s="157">
        <v>45595</v>
      </c>
      <c r="I308" s="158" t="s">
        <v>75</v>
      </c>
      <c r="K308" s="157">
        <v>45961</v>
      </c>
      <c r="L308" s="158" t="s">
        <v>77</v>
      </c>
      <c r="N308" s="157">
        <v>46326</v>
      </c>
      <c r="O308" s="158" t="s">
        <v>78</v>
      </c>
      <c r="Q308" s="157">
        <v>46691</v>
      </c>
      <c r="R308" s="158" t="s">
        <v>79</v>
      </c>
    </row>
    <row r="309" spans="2:18" x14ac:dyDescent="0.2">
      <c r="B309" s="157">
        <v>44866</v>
      </c>
      <c r="C309" s="158" t="s">
        <v>81</v>
      </c>
      <c r="E309" s="157">
        <v>45231</v>
      </c>
      <c r="F309" s="158" t="s">
        <v>75</v>
      </c>
      <c r="H309" s="157">
        <v>45596</v>
      </c>
      <c r="I309" s="158" t="s">
        <v>76</v>
      </c>
      <c r="K309" s="157">
        <v>45962</v>
      </c>
      <c r="L309" s="158" t="s">
        <v>78</v>
      </c>
      <c r="N309" s="157">
        <v>46327</v>
      </c>
      <c r="O309" s="158" t="s">
        <v>79</v>
      </c>
      <c r="Q309" s="157">
        <v>46692</v>
      </c>
      <c r="R309" s="158" t="s">
        <v>80</v>
      </c>
    </row>
    <row r="310" spans="2:18" x14ac:dyDescent="0.2">
      <c r="B310" s="157">
        <v>44867</v>
      </c>
      <c r="C310" s="158" t="s">
        <v>75</v>
      </c>
      <c r="E310" s="157">
        <v>45232</v>
      </c>
      <c r="F310" s="158" t="s">
        <v>76</v>
      </c>
      <c r="H310" s="157">
        <v>45597</v>
      </c>
      <c r="I310" s="158" t="s">
        <v>77</v>
      </c>
      <c r="K310" s="157">
        <v>45963</v>
      </c>
      <c r="L310" s="158" t="s">
        <v>79</v>
      </c>
      <c r="N310" s="157">
        <v>46328</v>
      </c>
      <c r="O310" s="158" t="s">
        <v>80</v>
      </c>
      <c r="Q310" s="157">
        <v>46693</v>
      </c>
      <c r="R310" s="158" t="s">
        <v>81</v>
      </c>
    </row>
    <row r="311" spans="2:18" x14ac:dyDescent="0.2">
      <c r="B311" s="157">
        <v>44868</v>
      </c>
      <c r="C311" s="158" t="s">
        <v>76</v>
      </c>
      <c r="E311" s="157">
        <v>45233</v>
      </c>
      <c r="F311" s="158" t="s">
        <v>77</v>
      </c>
      <c r="H311" s="157">
        <v>45598</v>
      </c>
      <c r="I311" s="158" t="s">
        <v>78</v>
      </c>
      <c r="K311" s="157">
        <v>45964</v>
      </c>
      <c r="L311" s="158" t="s">
        <v>80</v>
      </c>
      <c r="N311" s="157">
        <v>46329</v>
      </c>
      <c r="O311" s="158" t="s">
        <v>81</v>
      </c>
      <c r="Q311" s="157">
        <v>46694</v>
      </c>
      <c r="R311" s="158" t="s">
        <v>75</v>
      </c>
    </row>
    <row r="312" spans="2:18" x14ac:dyDescent="0.2">
      <c r="B312" s="157">
        <v>44869</v>
      </c>
      <c r="C312" s="158" t="s">
        <v>77</v>
      </c>
      <c r="E312" s="157">
        <v>45234</v>
      </c>
      <c r="F312" s="158" t="s">
        <v>78</v>
      </c>
      <c r="H312" s="157">
        <v>45599</v>
      </c>
      <c r="I312" s="158" t="s">
        <v>79</v>
      </c>
      <c r="K312" s="157">
        <v>45965</v>
      </c>
      <c r="L312" s="158" t="s">
        <v>81</v>
      </c>
      <c r="N312" s="157">
        <v>46330</v>
      </c>
      <c r="O312" s="158" t="s">
        <v>75</v>
      </c>
      <c r="Q312" s="157">
        <v>46695</v>
      </c>
      <c r="R312" t="s">
        <v>76</v>
      </c>
    </row>
    <row r="313" spans="2:18" x14ac:dyDescent="0.2">
      <c r="B313" s="157">
        <v>44870</v>
      </c>
      <c r="C313" s="158" t="s">
        <v>78</v>
      </c>
      <c r="E313" s="157">
        <v>45235</v>
      </c>
      <c r="F313" s="158" t="s">
        <v>79</v>
      </c>
      <c r="H313" s="157">
        <v>45600</v>
      </c>
      <c r="I313" s="158" t="s">
        <v>80</v>
      </c>
      <c r="K313" s="157">
        <v>45966</v>
      </c>
      <c r="L313" s="158" t="s">
        <v>75</v>
      </c>
      <c r="N313" s="157">
        <v>46331</v>
      </c>
      <c r="O313" t="s">
        <v>76</v>
      </c>
      <c r="Q313" s="157">
        <v>46696</v>
      </c>
      <c r="R313" s="158" t="s">
        <v>77</v>
      </c>
    </row>
    <row r="314" spans="2:18" x14ac:dyDescent="0.2">
      <c r="B314" s="157">
        <v>44871</v>
      </c>
      <c r="C314" s="158" t="s">
        <v>79</v>
      </c>
      <c r="E314" s="157">
        <v>45236</v>
      </c>
      <c r="F314" s="158" t="s">
        <v>80</v>
      </c>
      <c r="H314" s="157">
        <v>45601</v>
      </c>
      <c r="I314" s="158" t="s">
        <v>81</v>
      </c>
      <c r="K314" s="157">
        <v>45967</v>
      </c>
      <c r="L314" s="158" t="s">
        <v>76</v>
      </c>
      <c r="N314" s="157">
        <v>46332</v>
      </c>
      <c r="O314" s="158" t="s">
        <v>77</v>
      </c>
      <c r="Q314" s="157">
        <v>46697</v>
      </c>
      <c r="R314" s="158" t="s">
        <v>78</v>
      </c>
    </row>
    <row r="315" spans="2:18" x14ac:dyDescent="0.2">
      <c r="B315" s="157">
        <v>44872</v>
      </c>
      <c r="C315" s="158" t="s">
        <v>80</v>
      </c>
      <c r="E315" s="157">
        <v>45237</v>
      </c>
      <c r="F315" s="158" t="s">
        <v>81</v>
      </c>
      <c r="H315" s="157">
        <v>45602</v>
      </c>
      <c r="I315" s="158" t="s">
        <v>75</v>
      </c>
      <c r="K315" s="157">
        <v>45968</v>
      </c>
      <c r="L315" s="158" t="s">
        <v>77</v>
      </c>
      <c r="N315" s="157">
        <v>46333</v>
      </c>
      <c r="O315" s="158" t="s">
        <v>78</v>
      </c>
      <c r="Q315" s="157">
        <v>46698</v>
      </c>
      <c r="R315" s="158" t="s">
        <v>79</v>
      </c>
    </row>
    <row r="316" spans="2:18" x14ac:dyDescent="0.2">
      <c r="B316" s="157">
        <v>44873</v>
      </c>
      <c r="C316" s="158" t="s">
        <v>81</v>
      </c>
      <c r="E316" s="157">
        <v>45238</v>
      </c>
      <c r="F316" s="158" t="s">
        <v>75</v>
      </c>
      <c r="H316" s="157">
        <v>45603</v>
      </c>
      <c r="I316" s="158" t="s">
        <v>76</v>
      </c>
      <c r="K316" s="157">
        <v>45969</v>
      </c>
      <c r="L316" s="158" t="s">
        <v>78</v>
      </c>
      <c r="N316" s="157">
        <v>46334</v>
      </c>
      <c r="O316" s="158" t="s">
        <v>79</v>
      </c>
      <c r="Q316" s="157">
        <v>46699</v>
      </c>
      <c r="R316" s="158" t="s">
        <v>80</v>
      </c>
    </row>
    <row r="317" spans="2:18" x14ac:dyDescent="0.2">
      <c r="B317" s="157">
        <v>44874</v>
      </c>
      <c r="C317" s="158" t="s">
        <v>75</v>
      </c>
      <c r="E317" s="157">
        <v>45239</v>
      </c>
      <c r="F317" s="158" t="s">
        <v>76</v>
      </c>
      <c r="H317" s="157">
        <v>45604</v>
      </c>
      <c r="I317" s="158" t="s">
        <v>77</v>
      </c>
      <c r="K317" s="157">
        <v>45970</v>
      </c>
      <c r="L317" s="158" t="s">
        <v>79</v>
      </c>
      <c r="N317" s="157">
        <v>46335</v>
      </c>
      <c r="O317" s="158" t="s">
        <v>80</v>
      </c>
      <c r="Q317" s="157">
        <v>46700</v>
      </c>
      <c r="R317" s="158" t="s">
        <v>81</v>
      </c>
    </row>
    <row r="318" spans="2:18" x14ac:dyDescent="0.2">
      <c r="B318" s="157">
        <v>44875</v>
      </c>
      <c r="C318" s="158" t="s">
        <v>76</v>
      </c>
      <c r="E318" s="157">
        <v>45240</v>
      </c>
      <c r="F318" s="158" t="s">
        <v>77</v>
      </c>
      <c r="H318" s="157">
        <v>45605</v>
      </c>
      <c r="I318" s="158" t="s">
        <v>78</v>
      </c>
      <c r="K318" s="157">
        <v>45971</v>
      </c>
      <c r="L318" s="158" t="s">
        <v>80</v>
      </c>
      <c r="N318" s="157">
        <v>46336</v>
      </c>
      <c r="O318" s="158" t="s">
        <v>81</v>
      </c>
      <c r="Q318" s="157">
        <v>46701</v>
      </c>
      <c r="R318" s="158" t="s">
        <v>75</v>
      </c>
    </row>
    <row r="319" spans="2:18" x14ac:dyDescent="0.2">
      <c r="B319" s="157">
        <v>44876</v>
      </c>
      <c r="C319" s="158" t="s">
        <v>77</v>
      </c>
      <c r="E319" s="157">
        <v>45241</v>
      </c>
      <c r="F319" s="158" t="s">
        <v>78</v>
      </c>
      <c r="H319" s="157">
        <v>45606</v>
      </c>
      <c r="I319" s="158" t="s">
        <v>79</v>
      </c>
      <c r="K319" s="157">
        <v>45972</v>
      </c>
      <c r="L319" s="158" t="s">
        <v>81</v>
      </c>
      <c r="N319" s="157">
        <v>46337</v>
      </c>
      <c r="O319" s="158" t="s">
        <v>75</v>
      </c>
      <c r="Q319" s="157">
        <v>46702</v>
      </c>
      <c r="R319" t="s">
        <v>76</v>
      </c>
    </row>
    <row r="320" spans="2:18" x14ac:dyDescent="0.2">
      <c r="B320" s="157">
        <v>44877</v>
      </c>
      <c r="C320" s="158" t="s">
        <v>78</v>
      </c>
      <c r="E320" s="157">
        <v>45242</v>
      </c>
      <c r="F320" s="158" t="s">
        <v>79</v>
      </c>
      <c r="H320" s="157">
        <v>45607</v>
      </c>
      <c r="I320" s="158" t="s">
        <v>80</v>
      </c>
      <c r="K320" s="157">
        <v>45973</v>
      </c>
      <c r="L320" s="158" t="s">
        <v>75</v>
      </c>
      <c r="N320" s="157">
        <v>46338</v>
      </c>
      <c r="O320" t="s">
        <v>76</v>
      </c>
      <c r="Q320" s="157">
        <v>46703</v>
      </c>
      <c r="R320" s="158" t="s">
        <v>77</v>
      </c>
    </row>
    <row r="321" spans="2:18" x14ac:dyDescent="0.2">
      <c r="B321" s="157">
        <v>44878</v>
      </c>
      <c r="C321" s="158" t="s">
        <v>79</v>
      </c>
      <c r="E321" s="157">
        <v>45243</v>
      </c>
      <c r="F321" s="158" t="s">
        <v>80</v>
      </c>
      <c r="H321" s="157">
        <v>45608</v>
      </c>
      <c r="I321" s="158" t="s">
        <v>81</v>
      </c>
      <c r="K321" s="157">
        <v>45974</v>
      </c>
      <c r="L321" s="158" t="s">
        <v>76</v>
      </c>
      <c r="N321" s="157">
        <v>46339</v>
      </c>
      <c r="O321" s="158" t="s">
        <v>77</v>
      </c>
      <c r="Q321" s="157">
        <v>46704</v>
      </c>
      <c r="R321" s="158" t="s">
        <v>78</v>
      </c>
    </row>
    <row r="322" spans="2:18" x14ac:dyDescent="0.2">
      <c r="B322" s="157">
        <v>44879</v>
      </c>
      <c r="C322" s="158" t="s">
        <v>80</v>
      </c>
      <c r="E322" s="157">
        <v>45244</v>
      </c>
      <c r="F322" s="158" t="s">
        <v>81</v>
      </c>
      <c r="H322" s="157">
        <v>45609</v>
      </c>
      <c r="I322" s="158" t="s">
        <v>75</v>
      </c>
      <c r="K322" s="157">
        <v>45975</v>
      </c>
      <c r="L322" s="158" t="s">
        <v>77</v>
      </c>
      <c r="N322" s="157">
        <v>46340</v>
      </c>
      <c r="O322" s="158" t="s">
        <v>78</v>
      </c>
      <c r="Q322" s="157">
        <v>46705</v>
      </c>
      <c r="R322" s="158" t="s">
        <v>79</v>
      </c>
    </row>
    <row r="323" spans="2:18" x14ac:dyDescent="0.2">
      <c r="B323" s="157">
        <v>44880</v>
      </c>
      <c r="C323" s="158" t="s">
        <v>81</v>
      </c>
      <c r="E323" s="157">
        <v>45245</v>
      </c>
      <c r="F323" s="158" t="s">
        <v>75</v>
      </c>
      <c r="H323" s="157">
        <v>45610</v>
      </c>
      <c r="I323" s="158" t="s">
        <v>76</v>
      </c>
      <c r="K323" s="157">
        <v>45976</v>
      </c>
      <c r="L323" s="158" t="s">
        <v>78</v>
      </c>
      <c r="N323" s="157">
        <v>46341</v>
      </c>
      <c r="O323" s="158" t="s">
        <v>79</v>
      </c>
      <c r="Q323" s="157">
        <v>46706</v>
      </c>
      <c r="R323" s="158" t="s">
        <v>80</v>
      </c>
    </row>
    <row r="324" spans="2:18" x14ac:dyDescent="0.2">
      <c r="B324" s="157">
        <v>44881</v>
      </c>
      <c r="C324" s="158" t="s">
        <v>75</v>
      </c>
      <c r="E324" s="157">
        <v>45246</v>
      </c>
      <c r="F324" s="158" t="s">
        <v>76</v>
      </c>
      <c r="H324" s="157">
        <v>45611</v>
      </c>
      <c r="I324" s="158" t="s">
        <v>77</v>
      </c>
      <c r="K324" s="157">
        <v>45977</v>
      </c>
      <c r="L324" s="158" t="s">
        <v>79</v>
      </c>
      <c r="N324" s="157">
        <v>46342</v>
      </c>
      <c r="O324" s="158" t="s">
        <v>80</v>
      </c>
      <c r="Q324" s="157">
        <v>46707</v>
      </c>
      <c r="R324" s="158" t="s">
        <v>81</v>
      </c>
    </row>
    <row r="325" spans="2:18" x14ac:dyDescent="0.2">
      <c r="B325" s="157">
        <v>44882</v>
      </c>
      <c r="C325" s="158" t="s">
        <v>76</v>
      </c>
      <c r="E325" s="157">
        <v>45247</v>
      </c>
      <c r="F325" s="158" t="s">
        <v>77</v>
      </c>
      <c r="H325" s="157">
        <v>45612</v>
      </c>
      <c r="I325" s="158" t="s">
        <v>78</v>
      </c>
      <c r="K325" s="157">
        <v>45978</v>
      </c>
      <c r="L325" s="158" t="s">
        <v>80</v>
      </c>
      <c r="N325" s="157">
        <v>46343</v>
      </c>
      <c r="O325" s="158" t="s">
        <v>81</v>
      </c>
      <c r="Q325" s="157">
        <v>46708</v>
      </c>
      <c r="R325" s="158" t="s">
        <v>75</v>
      </c>
    </row>
    <row r="326" spans="2:18" x14ac:dyDescent="0.2">
      <c r="B326" s="157">
        <v>44883</v>
      </c>
      <c r="C326" s="158" t="s">
        <v>77</v>
      </c>
      <c r="E326" s="157">
        <v>45248</v>
      </c>
      <c r="F326" s="158" t="s">
        <v>78</v>
      </c>
      <c r="H326" s="157">
        <v>45613</v>
      </c>
      <c r="I326" s="158" t="s">
        <v>79</v>
      </c>
      <c r="K326" s="157">
        <v>45979</v>
      </c>
      <c r="L326" s="158" t="s">
        <v>81</v>
      </c>
      <c r="N326" s="157">
        <v>46344</v>
      </c>
      <c r="O326" s="158" t="s">
        <v>75</v>
      </c>
      <c r="Q326" s="157">
        <v>46709</v>
      </c>
      <c r="R326" t="s">
        <v>76</v>
      </c>
    </row>
    <row r="327" spans="2:18" x14ac:dyDescent="0.2">
      <c r="B327" s="157">
        <v>44884</v>
      </c>
      <c r="C327" s="158" t="s">
        <v>78</v>
      </c>
      <c r="E327" s="157">
        <v>45249</v>
      </c>
      <c r="F327" s="158" t="s">
        <v>79</v>
      </c>
      <c r="H327" s="157">
        <v>45614</v>
      </c>
      <c r="I327" s="158" t="s">
        <v>80</v>
      </c>
      <c r="K327" s="157">
        <v>45980</v>
      </c>
      <c r="L327" s="158" t="s">
        <v>75</v>
      </c>
      <c r="N327" s="157">
        <v>46345</v>
      </c>
      <c r="O327" t="s">
        <v>76</v>
      </c>
      <c r="Q327" s="157">
        <v>46710</v>
      </c>
      <c r="R327" s="158" t="s">
        <v>77</v>
      </c>
    </row>
    <row r="328" spans="2:18" x14ac:dyDescent="0.2">
      <c r="B328" s="157">
        <v>44885</v>
      </c>
      <c r="C328" s="158" t="s">
        <v>79</v>
      </c>
      <c r="E328" s="157">
        <v>45250</v>
      </c>
      <c r="F328" s="158" t="s">
        <v>80</v>
      </c>
      <c r="H328" s="157">
        <v>45615</v>
      </c>
      <c r="I328" s="158" t="s">
        <v>81</v>
      </c>
      <c r="K328" s="157">
        <v>45981</v>
      </c>
      <c r="L328" s="158" t="s">
        <v>76</v>
      </c>
      <c r="N328" s="157">
        <v>46346</v>
      </c>
      <c r="O328" s="158" t="s">
        <v>77</v>
      </c>
      <c r="Q328" s="157">
        <v>46711</v>
      </c>
      <c r="R328" s="158" t="s">
        <v>78</v>
      </c>
    </row>
    <row r="329" spans="2:18" x14ac:dyDescent="0.2">
      <c r="B329" s="157">
        <v>44886</v>
      </c>
      <c r="C329" s="158" t="s">
        <v>80</v>
      </c>
      <c r="E329" s="157">
        <v>45251</v>
      </c>
      <c r="F329" s="158" t="s">
        <v>81</v>
      </c>
      <c r="H329" s="157">
        <v>45616</v>
      </c>
      <c r="I329" s="158" t="s">
        <v>75</v>
      </c>
      <c r="K329" s="157">
        <v>45982</v>
      </c>
      <c r="L329" s="158" t="s">
        <v>77</v>
      </c>
      <c r="N329" s="157">
        <v>46347</v>
      </c>
      <c r="O329" s="158" t="s">
        <v>78</v>
      </c>
      <c r="Q329" s="157">
        <v>46712</v>
      </c>
      <c r="R329" s="158" t="s">
        <v>79</v>
      </c>
    </row>
    <row r="330" spans="2:18" x14ac:dyDescent="0.2">
      <c r="B330" s="157">
        <v>44887</v>
      </c>
      <c r="C330" s="158" t="s">
        <v>81</v>
      </c>
      <c r="E330" s="157">
        <v>45252</v>
      </c>
      <c r="F330" s="158" t="s">
        <v>75</v>
      </c>
      <c r="H330" s="157">
        <v>45617</v>
      </c>
      <c r="I330" s="158" t="s">
        <v>76</v>
      </c>
      <c r="K330" s="157">
        <v>45983</v>
      </c>
      <c r="L330" s="158" t="s">
        <v>78</v>
      </c>
      <c r="N330" s="157">
        <v>46348</v>
      </c>
      <c r="O330" s="158" t="s">
        <v>79</v>
      </c>
      <c r="Q330" s="157">
        <v>46713</v>
      </c>
      <c r="R330" s="158" t="s">
        <v>80</v>
      </c>
    </row>
    <row r="331" spans="2:18" x14ac:dyDescent="0.2">
      <c r="B331" s="157">
        <v>44888</v>
      </c>
      <c r="C331" s="158" t="s">
        <v>75</v>
      </c>
      <c r="E331" s="157">
        <v>45253</v>
      </c>
      <c r="F331" s="158" t="s">
        <v>76</v>
      </c>
      <c r="H331" s="157">
        <v>45618</v>
      </c>
      <c r="I331" s="158" t="s">
        <v>77</v>
      </c>
      <c r="K331" s="157">
        <v>45984</v>
      </c>
      <c r="L331" s="158" t="s">
        <v>79</v>
      </c>
      <c r="N331" s="157">
        <v>46349</v>
      </c>
      <c r="O331" s="158" t="s">
        <v>80</v>
      </c>
      <c r="Q331" s="157">
        <v>46714</v>
      </c>
      <c r="R331" s="158" t="s">
        <v>81</v>
      </c>
    </row>
    <row r="332" spans="2:18" x14ac:dyDescent="0.2">
      <c r="B332" s="157">
        <v>44889</v>
      </c>
      <c r="C332" s="158" t="s">
        <v>76</v>
      </c>
      <c r="E332" s="157">
        <v>45254</v>
      </c>
      <c r="F332" s="158" t="s">
        <v>77</v>
      </c>
      <c r="H332" s="157">
        <v>45619</v>
      </c>
      <c r="I332" s="158" t="s">
        <v>78</v>
      </c>
      <c r="K332" s="157">
        <v>45985</v>
      </c>
      <c r="L332" s="158" t="s">
        <v>80</v>
      </c>
      <c r="N332" s="157">
        <v>46350</v>
      </c>
      <c r="O332" s="158" t="s">
        <v>81</v>
      </c>
      <c r="Q332" s="157">
        <v>46715</v>
      </c>
      <c r="R332" s="158" t="s">
        <v>75</v>
      </c>
    </row>
    <row r="333" spans="2:18" x14ac:dyDescent="0.2">
      <c r="B333" s="157">
        <v>44890</v>
      </c>
      <c r="C333" s="158" t="s">
        <v>77</v>
      </c>
      <c r="E333" s="157">
        <v>45255</v>
      </c>
      <c r="F333" s="158" t="s">
        <v>78</v>
      </c>
      <c r="H333" s="157">
        <v>45620</v>
      </c>
      <c r="I333" s="158" t="s">
        <v>79</v>
      </c>
      <c r="K333" s="157">
        <v>45986</v>
      </c>
      <c r="L333" s="158" t="s">
        <v>81</v>
      </c>
      <c r="N333" s="157">
        <v>46351</v>
      </c>
      <c r="O333" s="158" t="s">
        <v>75</v>
      </c>
      <c r="Q333" s="157">
        <v>46716</v>
      </c>
      <c r="R333" t="s">
        <v>76</v>
      </c>
    </row>
    <row r="334" spans="2:18" x14ac:dyDescent="0.2">
      <c r="B334" s="157">
        <v>44891</v>
      </c>
      <c r="C334" s="158" t="s">
        <v>78</v>
      </c>
      <c r="E334" s="157">
        <v>45256</v>
      </c>
      <c r="F334" s="158" t="s">
        <v>79</v>
      </c>
      <c r="H334" s="157">
        <v>45621</v>
      </c>
      <c r="I334" s="158" t="s">
        <v>80</v>
      </c>
      <c r="K334" s="157">
        <v>45987</v>
      </c>
      <c r="L334" s="158" t="s">
        <v>75</v>
      </c>
      <c r="N334" s="157">
        <v>46352</v>
      </c>
      <c r="O334" t="s">
        <v>76</v>
      </c>
      <c r="Q334" s="157">
        <v>46717</v>
      </c>
      <c r="R334" s="158" t="s">
        <v>77</v>
      </c>
    </row>
    <row r="335" spans="2:18" x14ac:dyDescent="0.2">
      <c r="B335" s="157">
        <v>44892</v>
      </c>
      <c r="C335" s="158" t="s">
        <v>79</v>
      </c>
      <c r="E335" s="157">
        <v>45257</v>
      </c>
      <c r="F335" s="158" t="s">
        <v>80</v>
      </c>
      <c r="H335" s="157">
        <v>45622</v>
      </c>
      <c r="I335" s="158" t="s">
        <v>81</v>
      </c>
      <c r="K335" s="157">
        <v>45988</v>
      </c>
      <c r="L335" s="158" t="s">
        <v>76</v>
      </c>
      <c r="N335" s="157">
        <v>46353</v>
      </c>
      <c r="O335" s="158" t="s">
        <v>77</v>
      </c>
      <c r="Q335" s="157">
        <v>46718</v>
      </c>
      <c r="R335" s="158" t="s">
        <v>78</v>
      </c>
    </row>
    <row r="336" spans="2:18" x14ac:dyDescent="0.2">
      <c r="B336" s="157">
        <v>44893</v>
      </c>
      <c r="C336" s="158" t="s">
        <v>80</v>
      </c>
      <c r="E336" s="157">
        <v>45258</v>
      </c>
      <c r="F336" s="158" t="s">
        <v>81</v>
      </c>
      <c r="H336" s="157">
        <v>45623</v>
      </c>
      <c r="I336" s="158" t="s">
        <v>75</v>
      </c>
      <c r="K336" s="157">
        <v>45989</v>
      </c>
      <c r="L336" s="158" t="s">
        <v>77</v>
      </c>
      <c r="N336" s="157">
        <v>46354</v>
      </c>
      <c r="O336" s="158" t="s">
        <v>78</v>
      </c>
      <c r="Q336" s="157">
        <v>46719</v>
      </c>
      <c r="R336" s="158" t="s">
        <v>79</v>
      </c>
    </row>
    <row r="337" spans="2:18" x14ac:dyDescent="0.2">
      <c r="B337" s="157">
        <v>44894</v>
      </c>
      <c r="C337" s="158" t="s">
        <v>81</v>
      </c>
      <c r="E337" s="157">
        <v>45259</v>
      </c>
      <c r="F337" s="158" t="s">
        <v>75</v>
      </c>
      <c r="H337" s="157">
        <v>45624</v>
      </c>
      <c r="I337" s="158" t="s">
        <v>76</v>
      </c>
      <c r="K337" s="157">
        <v>45990</v>
      </c>
      <c r="L337" s="158" t="s">
        <v>78</v>
      </c>
      <c r="N337" s="157">
        <v>46355</v>
      </c>
      <c r="O337" s="158" t="s">
        <v>79</v>
      </c>
      <c r="Q337" s="157">
        <v>46720</v>
      </c>
      <c r="R337" s="158" t="s">
        <v>80</v>
      </c>
    </row>
    <row r="338" spans="2:18" x14ac:dyDescent="0.2">
      <c r="B338" s="157">
        <v>44895</v>
      </c>
      <c r="C338" s="158" t="s">
        <v>75</v>
      </c>
      <c r="E338" s="157">
        <v>45260</v>
      </c>
      <c r="F338" s="158" t="s">
        <v>76</v>
      </c>
      <c r="H338" s="157">
        <v>45625</v>
      </c>
      <c r="I338" s="158" t="s">
        <v>77</v>
      </c>
      <c r="K338" s="157">
        <v>45991</v>
      </c>
      <c r="L338" s="158" t="s">
        <v>79</v>
      </c>
      <c r="N338" s="157">
        <v>46356</v>
      </c>
      <c r="O338" s="158" t="s">
        <v>80</v>
      </c>
      <c r="Q338" s="157">
        <v>46721</v>
      </c>
      <c r="R338" s="158" t="s">
        <v>81</v>
      </c>
    </row>
    <row r="339" spans="2:18" x14ac:dyDescent="0.2">
      <c r="B339" s="157">
        <v>44896</v>
      </c>
      <c r="C339" s="158" t="s">
        <v>76</v>
      </c>
      <c r="E339" s="157">
        <v>45261</v>
      </c>
      <c r="F339" s="158" t="s">
        <v>77</v>
      </c>
      <c r="H339" s="157">
        <v>45626</v>
      </c>
      <c r="I339" s="158" t="s">
        <v>78</v>
      </c>
      <c r="K339" s="157">
        <v>45992</v>
      </c>
      <c r="L339" s="158" t="s">
        <v>80</v>
      </c>
      <c r="N339" s="157">
        <v>46357</v>
      </c>
      <c r="O339" s="158" t="s">
        <v>81</v>
      </c>
      <c r="Q339" s="157">
        <v>46722</v>
      </c>
      <c r="R339" s="158" t="s">
        <v>75</v>
      </c>
    </row>
    <row r="340" spans="2:18" x14ac:dyDescent="0.2">
      <c r="B340" s="157">
        <v>44897</v>
      </c>
      <c r="C340" s="158" t="s">
        <v>77</v>
      </c>
      <c r="E340" s="157">
        <v>45262</v>
      </c>
      <c r="F340" s="158" t="s">
        <v>78</v>
      </c>
      <c r="H340" s="157">
        <v>45627</v>
      </c>
      <c r="I340" s="158" t="s">
        <v>79</v>
      </c>
      <c r="K340" s="157">
        <v>45993</v>
      </c>
      <c r="L340" s="158" t="s">
        <v>81</v>
      </c>
      <c r="N340" s="157">
        <v>46358</v>
      </c>
      <c r="O340" s="158" t="s">
        <v>75</v>
      </c>
      <c r="Q340" s="157">
        <v>46723</v>
      </c>
      <c r="R340" t="s">
        <v>76</v>
      </c>
    </row>
    <row r="341" spans="2:18" x14ac:dyDescent="0.2">
      <c r="B341" s="157">
        <v>44898</v>
      </c>
      <c r="C341" s="158" t="s">
        <v>78</v>
      </c>
      <c r="E341" s="157">
        <v>45263</v>
      </c>
      <c r="F341" s="158" t="s">
        <v>79</v>
      </c>
      <c r="H341" s="157">
        <v>45628</v>
      </c>
      <c r="I341" s="158" t="s">
        <v>80</v>
      </c>
      <c r="K341" s="157">
        <v>45994</v>
      </c>
      <c r="L341" s="158" t="s">
        <v>75</v>
      </c>
      <c r="N341" s="157">
        <v>46359</v>
      </c>
      <c r="O341" t="s">
        <v>76</v>
      </c>
      <c r="Q341" s="157">
        <v>46724</v>
      </c>
      <c r="R341" s="158" t="s">
        <v>77</v>
      </c>
    </row>
    <row r="342" spans="2:18" x14ac:dyDescent="0.2">
      <c r="B342" s="157">
        <v>44899</v>
      </c>
      <c r="C342" s="158" t="s">
        <v>79</v>
      </c>
      <c r="E342" s="157">
        <v>45264</v>
      </c>
      <c r="F342" s="158" t="s">
        <v>80</v>
      </c>
      <c r="H342" s="157">
        <v>45629</v>
      </c>
      <c r="I342" s="158" t="s">
        <v>81</v>
      </c>
      <c r="K342" s="157">
        <v>45995</v>
      </c>
      <c r="L342" s="158" t="s">
        <v>76</v>
      </c>
      <c r="N342" s="157">
        <v>46360</v>
      </c>
      <c r="O342" s="158" t="s">
        <v>77</v>
      </c>
      <c r="Q342" s="157">
        <v>46725</v>
      </c>
      <c r="R342" s="158" t="s">
        <v>78</v>
      </c>
    </row>
    <row r="343" spans="2:18" x14ac:dyDescent="0.2">
      <c r="B343" s="157">
        <v>44900</v>
      </c>
      <c r="C343" s="158" t="s">
        <v>80</v>
      </c>
      <c r="E343" s="157">
        <v>45265</v>
      </c>
      <c r="F343" s="158" t="s">
        <v>81</v>
      </c>
      <c r="H343" s="157">
        <v>45630</v>
      </c>
      <c r="I343" s="158" t="s">
        <v>75</v>
      </c>
      <c r="K343" s="157">
        <v>45996</v>
      </c>
      <c r="L343" s="158" t="s">
        <v>77</v>
      </c>
      <c r="N343" s="157">
        <v>46361</v>
      </c>
      <c r="O343" s="158" t="s">
        <v>78</v>
      </c>
      <c r="Q343" s="157">
        <v>46726</v>
      </c>
      <c r="R343" s="158" t="s">
        <v>79</v>
      </c>
    </row>
    <row r="344" spans="2:18" x14ac:dyDescent="0.2">
      <c r="B344" s="157">
        <v>44901</v>
      </c>
      <c r="C344" s="158" t="s">
        <v>81</v>
      </c>
      <c r="E344" s="157">
        <v>45266</v>
      </c>
      <c r="F344" s="158" t="s">
        <v>75</v>
      </c>
      <c r="H344" s="157">
        <v>45631</v>
      </c>
      <c r="I344" s="158" t="s">
        <v>76</v>
      </c>
      <c r="K344" s="157">
        <v>45997</v>
      </c>
      <c r="L344" s="158" t="s">
        <v>78</v>
      </c>
      <c r="N344" s="157">
        <v>46362</v>
      </c>
      <c r="O344" s="158" t="s">
        <v>79</v>
      </c>
      <c r="Q344" s="157">
        <v>46727</v>
      </c>
      <c r="R344" s="158" t="s">
        <v>80</v>
      </c>
    </row>
    <row r="345" spans="2:18" x14ac:dyDescent="0.2">
      <c r="B345" s="157">
        <v>44902</v>
      </c>
      <c r="C345" s="158" t="s">
        <v>75</v>
      </c>
      <c r="E345" s="157">
        <v>45267</v>
      </c>
      <c r="F345" s="158" t="s">
        <v>76</v>
      </c>
      <c r="H345" s="157">
        <v>45632</v>
      </c>
      <c r="I345" s="158" t="s">
        <v>77</v>
      </c>
      <c r="K345" s="157">
        <v>45998</v>
      </c>
      <c r="L345" s="158" t="s">
        <v>79</v>
      </c>
      <c r="N345" s="157">
        <v>46363</v>
      </c>
      <c r="O345" s="158" t="s">
        <v>80</v>
      </c>
      <c r="Q345" s="157">
        <v>46728</v>
      </c>
      <c r="R345" s="158" t="s">
        <v>81</v>
      </c>
    </row>
    <row r="346" spans="2:18" x14ac:dyDescent="0.2">
      <c r="B346" s="157">
        <v>44903</v>
      </c>
      <c r="C346" s="158" t="s">
        <v>76</v>
      </c>
      <c r="E346" s="157">
        <v>45268</v>
      </c>
      <c r="F346" s="158" t="s">
        <v>77</v>
      </c>
      <c r="H346" s="157">
        <v>45633</v>
      </c>
      <c r="I346" s="158" t="s">
        <v>78</v>
      </c>
      <c r="K346" s="157">
        <v>45999</v>
      </c>
      <c r="L346" s="158" t="s">
        <v>80</v>
      </c>
      <c r="N346" s="157">
        <v>46364</v>
      </c>
      <c r="O346" s="158" t="s">
        <v>81</v>
      </c>
      <c r="Q346" s="157">
        <v>46729</v>
      </c>
      <c r="R346" s="158" t="s">
        <v>75</v>
      </c>
    </row>
    <row r="347" spans="2:18" x14ac:dyDescent="0.2">
      <c r="B347" s="157">
        <v>44904</v>
      </c>
      <c r="C347" s="158" t="s">
        <v>77</v>
      </c>
      <c r="E347" s="157">
        <v>45269</v>
      </c>
      <c r="F347" s="158" t="s">
        <v>78</v>
      </c>
      <c r="H347" s="157">
        <v>45634</v>
      </c>
      <c r="I347" s="158" t="s">
        <v>79</v>
      </c>
      <c r="K347" s="157">
        <v>46000</v>
      </c>
      <c r="L347" s="158" t="s">
        <v>81</v>
      </c>
      <c r="N347" s="157">
        <v>46365</v>
      </c>
      <c r="O347" s="158" t="s">
        <v>75</v>
      </c>
      <c r="Q347" s="157">
        <v>46730</v>
      </c>
      <c r="R347" t="s">
        <v>76</v>
      </c>
    </row>
    <row r="348" spans="2:18" x14ac:dyDescent="0.2">
      <c r="B348" s="157">
        <v>44905</v>
      </c>
      <c r="C348" s="158" t="s">
        <v>78</v>
      </c>
      <c r="E348" s="157">
        <v>45270</v>
      </c>
      <c r="F348" s="158" t="s">
        <v>79</v>
      </c>
      <c r="H348" s="157">
        <v>45635</v>
      </c>
      <c r="I348" s="158" t="s">
        <v>80</v>
      </c>
      <c r="K348" s="157">
        <v>46001</v>
      </c>
      <c r="L348" s="158" t="s">
        <v>75</v>
      </c>
      <c r="N348" s="157">
        <v>46366</v>
      </c>
      <c r="O348" t="s">
        <v>76</v>
      </c>
      <c r="Q348" s="157">
        <v>46731</v>
      </c>
      <c r="R348" s="158" t="s">
        <v>77</v>
      </c>
    </row>
    <row r="349" spans="2:18" x14ac:dyDescent="0.2">
      <c r="B349" s="157">
        <v>44906</v>
      </c>
      <c r="C349" s="158" t="s">
        <v>79</v>
      </c>
      <c r="E349" s="157">
        <v>45271</v>
      </c>
      <c r="F349" s="158" t="s">
        <v>80</v>
      </c>
      <c r="H349" s="157">
        <v>45636</v>
      </c>
      <c r="I349" s="158" t="s">
        <v>81</v>
      </c>
      <c r="K349" s="157">
        <v>46002</v>
      </c>
      <c r="L349" s="158" t="s">
        <v>76</v>
      </c>
      <c r="N349" s="157">
        <v>46367</v>
      </c>
      <c r="O349" s="158" t="s">
        <v>77</v>
      </c>
      <c r="Q349" s="157">
        <v>46732</v>
      </c>
      <c r="R349" s="158" t="s">
        <v>78</v>
      </c>
    </row>
    <row r="350" spans="2:18" x14ac:dyDescent="0.2">
      <c r="B350" s="157">
        <v>44907</v>
      </c>
      <c r="C350" s="158" t="s">
        <v>80</v>
      </c>
      <c r="E350" s="157">
        <v>45272</v>
      </c>
      <c r="F350" s="158" t="s">
        <v>81</v>
      </c>
      <c r="H350" s="157">
        <v>45637</v>
      </c>
      <c r="I350" s="158" t="s">
        <v>75</v>
      </c>
      <c r="K350" s="157">
        <v>46003</v>
      </c>
      <c r="L350" s="158" t="s">
        <v>77</v>
      </c>
      <c r="N350" s="157">
        <v>46368</v>
      </c>
      <c r="O350" s="158" t="s">
        <v>78</v>
      </c>
      <c r="Q350" s="157">
        <v>46733</v>
      </c>
      <c r="R350" s="158" t="s">
        <v>79</v>
      </c>
    </row>
    <row r="351" spans="2:18" x14ac:dyDescent="0.2">
      <c r="B351" s="157">
        <v>44908</v>
      </c>
      <c r="C351" s="158" t="s">
        <v>81</v>
      </c>
      <c r="E351" s="157">
        <v>45273</v>
      </c>
      <c r="F351" s="158" t="s">
        <v>75</v>
      </c>
      <c r="H351" s="157">
        <v>45638</v>
      </c>
      <c r="I351" s="158" t="s">
        <v>76</v>
      </c>
      <c r="K351" s="157">
        <v>46004</v>
      </c>
      <c r="L351" s="158" t="s">
        <v>78</v>
      </c>
      <c r="N351" s="157">
        <v>46369</v>
      </c>
      <c r="O351" s="158" t="s">
        <v>79</v>
      </c>
      <c r="Q351" s="157">
        <v>46734</v>
      </c>
      <c r="R351" s="158" t="s">
        <v>80</v>
      </c>
    </row>
    <row r="352" spans="2:18" x14ac:dyDescent="0.2">
      <c r="B352" s="157">
        <v>44909</v>
      </c>
      <c r="C352" s="158" t="s">
        <v>75</v>
      </c>
      <c r="E352" s="157">
        <v>45274</v>
      </c>
      <c r="F352" s="158" t="s">
        <v>76</v>
      </c>
      <c r="H352" s="157">
        <v>45639</v>
      </c>
      <c r="I352" s="158" t="s">
        <v>77</v>
      </c>
      <c r="K352" s="157">
        <v>46005</v>
      </c>
      <c r="L352" s="158" t="s">
        <v>79</v>
      </c>
      <c r="N352" s="157">
        <v>46370</v>
      </c>
      <c r="O352" s="158" t="s">
        <v>80</v>
      </c>
      <c r="Q352" s="157">
        <v>46735</v>
      </c>
      <c r="R352" s="158" t="s">
        <v>81</v>
      </c>
    </row>
    <row r="353" spans="2:18" x14ac:dyDescent="0.2">
      <c r="B353" s="157">
        <v>44910</v>
      </c>
      <c r="C353" s="158" t="s">
        <v>76</v>
      </c>
      <c r="E353" s="157">
        <v>45275</v>
      </c>
      <c r="F353" s="158" t="s">
        <v>77</v>
      </c>
      <c r="H353" s="157">
        <v>45640</v>
      </c>
      <c r="I353" s="158" t="s">
        <v>78</v>
      </c>
      <c r="K353" s="157">
        <v>46006</v>
      </c>
      <c r="L353" s="158" t="s">
        <v>80</v>
      </c>
      <c r="N353" s="157">
        <v>46371</v>
      </c>
      <c r="O353" s="158" t="s">
        <v>81</v>
      </c>
      <c r="Q353" s="157">
        <v>46736</v>
      </c>
      <c r="R353" s="158" t="s">
        <v>75</v>
      </c>
    </row>
    <row r="354" spans="2:18" x14ac:dyDescent="0.2">
      <c r="B354" s="157">
        <v>44911</v>
      </c>
      <c r="C354" s="158" t="s">
        <v>77</v>
      </c>
      <c r="E354" s="157">
        <v>45276</v>
      </c>
      <c r="F354" s="158" t="s">
        <v>78</v>
      </c>
      <c r="H354" s="157">
        <v>45641</v>
      </c>
      <c r="I354" s="158" t="s">
        <v>79</v>
      </c>
      <c r="K354" s="157">
        <v>46007</v>
      </c>
      <c r="L354" s="158" t="s">
        <v>81</v>
      </c>
      <c r="N354" s="157">
        <v>46372</v>
      </c>
      <c r="O354" s="158" t="s">
        <v>75</v>
      </c>
      <c r="Q354" s="157">
        <v>46737</v>
      </c>
      <c r="R354" t="s">
        <v>76</v>
      </c>
    </row>
    <row r="355" spans="2:18" x14ac:dyDescent="0.2">
      <c r="B355" s="157">
        <v>44912</v>
      </c>
      <c r="C355" s="158" t="s">
        <v>78</v>
      </c>
      <c r="E355" s="157">
        <v>45277</v>
      </c>
      <c r="F355" s="158" t="s">
        <v>79</v>
      </c>
      <c r="H355" s="157">
        <v>45642</v>
      </c>
      <c r="I355" s="158" t="s">
        <v>80</v>
      </c>
      <c r="K355" s="157">
        <v>46008</v>
      </c>
      <c r="L355" s="158" t="s">
        <v>75</v>
      </c>
      <c r="N355" s="157">
        <v>46373</v>
      </c>
      <c r="O355" t="s">
        <v>76</v>
      </c>
      <c r="Q355" s="157">
        <v>46738</v>
      </c>
      <c r="R355" s="158" t="s">
        <v>77</v>
      </c>
    </row>
    <row r="356" spans="2:18" x14ac:dyDescent="0.2">
      <c r="B356" s="157">
        <v>44913</v>
      </c>
      <c r="C356" s="158" t="s">
        <v>79</v>
      </c>
      <c r="E356" s="157">
        <v>45278</v>
      </c>
      <c r="F356" s="158" t="s">
        <v>80</v>
      </c>
      <c r="H356" s="157">
        <v>45643</v>
      </c>
      <c r="I356" s="158" t="s">
        <v>81</v>
      </c>
      <c r="K356" s="157">
        <v>46009</v>
      </c>
      <c r="L356" s="158" t="s">
        <v>76</v>
      </c>
      <c r="N356" s="157">
        <v>46374</v>
      </c>
      <c r="O356" s="158" t="s">
        <v>77</v>
      </c>
      <c r="Q356" s="157">
        <v>46739</v>
      </c>
      <c r="R356" s="158" t="s">
        <v>78</v>
      </c>
    </row>
    <row r="357" spans="2:18" x14ac:dyDescent="0.2">
      <c r="B357" s="157">
        <v>44914</v>
      </c>
      <c r="C357" s="158" t="s">
        <v>80</v>
      </c>
      <c r="E357" s="157">
        <v>45279</v>
      </c>
      <c r="F357" s="158" t="s">
        <v>81</v>
      </c>
      <c r="H357" s="157">
        <v>45644</v>
      </c>
      <c r="I357" s="158" t="s">
        <v>75</v>
      </c>
      <c r="K357" s="157">
        <v>46010</v>
      </c>
      <c r="L357" s="158" t="s">
        <v>77</v>
      </c>
      <c r="N357" s="157">
        <v>46375</v>
      </c>
      <c r="O357" s="158" t="s">
        <v>78</v>
      </c>
      <c r="Q357" s="157">
        <v>46740</v>
      </c>
      <c r="R357" s="158" t="s">
        <v>79</v>
      </c>
    </row>
    <row r="358" spans="2:18" x14ac:dyDescent="0.2">
      <c r="B358" s="157">
        <v>44915</v>
      </c>
      <c r="C358" s="158" t="s">
        <v>81</v>
      </c>
      <c r="E358" s="157">
        <v>45280</v>
      </c>
      <c r="F358" s="158" t="s">
        <v>75</v>
      </c>
      <c r="H358" s="157">
        <v>45645</v>
      </c>
      <c r="I358" s="158" t="s">
        <v>76</v>
      </c>
      <c r="K358" s="157">
        <v>46011</v>
      </c>
      <c r="L358" s="158" t="s">
        <v>78</v>
      </c>
      <c r="N358" s="157">
        <v>46376</v>
      </c>
      <c r="O358" s="158" t="s">
        <v>79</v>
      </c>
      <c r="Q358" s="157">
        <v>46741</v>
      </c>
      <c r="R358" s="158" t="s">
        <v>80</v>
      </c>
    </row>
    <row r="359" spans="2:18" x14ac:dyDescent="0.2">
      <c r="B359" s="157">
        <v>44916</v>
      </c>
      <c r="C359" s="158" t="s">
        <v>75</v>
      </c>
      <c r="E359" s="157">
        <v>45281</v>
      </c>
      <c r="F359" s="158" t="s">
        <v>76</v>
      </c>
      <c r="H359" s="157">
        <v>45646</v>
      </c>
      <c r="I359" s="158" t="s">
        <v>77</v>
      </c>
      <c r="K359" s="157">
        <v>46012</v>
      </c>
      <c r="L359" s="158" t="s">
        <v>79</v>
      </c>
      <c r="N359" s="157">
        <v>46377</v>
      </c>
      <c r="O359" s="158" t="s">
        <v>80</v>
      </c>
      <c r="Q359" s="157">
        <v>46742</v>
      </c>
      <c r="R359" s="158" t="s">
        <v>81</v>
      </c>
    </row>
    <row r="360" spans="2:18" x14ac:dyDescent="0.2">
      <c r="B360" s="157">
        <v>44917</v>
      </c>
      <c r="C360" s="158" t="s">
        <v>76</v>
      </c>
      <c r="E360" s="157">
        <v>45282</v>
      </c>
      <c r="F360" s="158" t="s">
        <v>77</v>
      </c>
      <c r="H360" s="157">
        <v>45647</v>
      </c>
      <c r="I360" s="158" t="s">
        <v>78</v>
      </c>
      <c r="K360" s="157">
        <v>46013</v>
      </c>
      <c r="L360" s="158" t="s">
        <v>80</v>
      </c>
      <c r="N360" s="157">
        <v>46378</v>
      </c>
      <c r="O360" s="158" t="s">
        <v>81</v>
      </c>
      <c r="Q360" s="157">
        <v>46743</v>
      </c>
      <c r="R360" s="158" t="s">
        <v>75</v>
      </c>
    </row>
    <row r="361" spans="2:18" x14ac:dyDescent="0.2">
      <c r="B361" s="157">
        <v>44918</v>
      </c>
      <c r="C361" s="158" t="s">
        <v>77</v>
      </c>
      <c r="E361" s="157">
        <v>45283</v>
      </c>
      <c r="F361" s="158" t="s">
        <v>78</v>
      </c>
      <c r="H361" s="157">
        <v>45648</v>
      </c>
      <c r="I361" s="158" t="s">
        <v>79</v>
      </c>
      <c r="K361" s="157">
        <v>46014</v>
      </c>
      <c r="L361" s="158" t="s">
        <v>81</v>
      </c>
      <c r="N361" s="157">
        <v>46379</v>
      </c>
      <c r="O361" s="158" t="s">
        <v>75</v>
      </c>
      <c r="Q361" s="157">
        <v>46744</v>
      </c>
      <c r="R361" t="s">
        <v>76</v>
      </c>
    </row>
    <row r="362" spans="2:18" x14ac:dyDescent="0.2">
      <c r="B362" s="157">
        <v>44919</v>
      </c>
      <c r="C362" s="158" t="s">
        <v>78</v>
      </c>
      <c r="E362" s="157">
        <v>45284</v>
      </c>
      <c r="F362" s="158" t="s">
        <v>79</v>
      </c>
      <c r="H362" s="157">
        <v>45649</v>
      </c>
      <c r="I362" s="158" t="s">
        <v>80</v>
      </c>
      <c r="K362" s="157">
        <v>46015</v>
      </c>
      <c r="L362" s="158" t="s">
        <v>75</v>
      </c>
      <c r="N362" s="157">
        <v>46380</v>
      </c>
      <c r="O362" t="s">
        <v>76</v>
      </c>
      <c r="Q362" s="157">
        <v>46745</v>
      </c>
      <c r="R362" s="158" t="s">
        <v>77</v>
      </c>
    </row>
    <row r="363" spans="2:18" x14ac:dyDescent="0.2">
      <c r="B363" s="157">
        <v>44920</v>
      </c>
      <c r="C363" s="158" t="s">
        <v>79</v>
      </c>
      <c r="E363" s="157">
        <v>45285</v>
      </c>
      <c r="F363" s="158" t="s">
        <v>80</v>
      </c>
      <c r="H363" s="157">
        <v>45650</v>
      </c>
      <c r="I363" s="158" t="s">
        <v>81</v>
      </c>
      <c r="K363" s="157">
        <v>46016</v>
      </c>
      <c r="L363" s="158" t="s">
        <v>76</v>
      </c>
      <c r="N363" s="157">
        <v>46381</v>
      </c>
      <c r="O363" s="158" t="s">
        <v>77</v>
      </c>
      <c r="Q363" s="157">
        <v>46746</v>
      </c>
      <c r="R363" s="158" t="s">
        <v>78</v>
      </c>
    </row>
    <row r="364" spans="2:18" x14ac:dyDescent="0.2">
      <c r="B364" s="157">
        <v>44921</v>
      </c>
      <c r="C364" s="158" t="s">
        <v>80</v>
      </c>
      <c r="E364" s="157">
        <v>45286</v>
      </c>
      <c r="F364" s="158" t="s">
        <v>81</v>
      </c>
      <c r="H364" s="157">
        <v>45651</v>
      </c>
      <c r="I364" s="158" t="s">
        <v>75</v>
      </c>
      <c r="K364" s="157">
        <v>46017</v>
      </c>
      <c r="L364" s="158" t="s">
        <v>77</v>
      </c>
      <c r="N364" s="157">
        <v>46382</v>
      </c>
      <c r="O364" s="158" t="s">
        <v>78</v>
      </c>
      <c r="Q364" s="157">
        <v>46747</v>
      </c>
      <c r="R364" s="158" t="s">
        <v>79</v>
      </c>
    </row>
    <row r="365" spans="2:18" x14ac:dyDescent="0.2">
      <c r="B365" s="157">
        <v>44922</v>
      </c>
      <c r="C365" s="158" t="s">
        <v>81</v>
      </c>
      <c r="E365" s="157">
        <v>45287</v>
      </c>
      <c r="F365" s="158" t="s">
        <v>75</v>
      </c>
      <c r="H365" s="157">
        <v>45652</v>
      </c>
      <c r="I365" s="158" t="s">
        <v>76</v>
      </c>
      <c r="K365" s="157">
        <v>46018</v>
      </c>
      <c r="L365" s="158" t="s">
        <v>78</v>
      </c>
      <c r="N365" s="157">
        <v>46383</v>
      </c>
      <c r="O365" s="158" t="s">
        <v>79</v>
      </c>
      <c r="Q365" s="157">
        <v>46748</v>
      </c>
      <c r="R365" s="158" t="s">
        <v>80</v>
      </c>
    </row>
    <row r="366" spans="2:18" x14ac:dyDescent="0.2">
      <c r="B366" s="157">
        <v>44923</v>
      </c>
      <c r="C366" s="158" t="s">
        <v>75</v>
      </c>
      <c r="E366" s="157">
        <v>45288</v>
      </c>
      <c r="F366" s="158" t="s">
        <v>76</v>
      </c>
      <c r="H366" s="157">
        <v>45653</v>
      </c>
      <c r="I366" s="158" t="s">
        <v>77</v>
      </c>
      <c r="K366" s="157">
        <v>46019</v>
      </c>
      <c r="L366" s="158" t="s">
        <v>79</v>
      </c>
      <c r="N366" s="157">
        <v>46384</v>
      </c>
      <c r="O366" s="158" t="s">
        <v>80</v>
      </c>
      <c r="Q366" s="157">
        <v>46749</v>
      </c>
      <c r="R366" s="158" t="s">
        <v>81</v>
      </c>
    </row>
    <row r="367" spans="2:18" x14ac:dyDescent="0.2">
      <c r="B367" s="157">
        <v>44924</v>
      </c>
      <c r="C367" s="158" t="s">
        <v>76</v>
      </c>
      <c r="E367" s="157">
        <v>45289</v>
      </c>
      <c r="F367" s="158" t="s">
        <v>77</v>
      </c>
      <c r="H367" s="157">
        <v>45654</v>
      </c>
      <c r="I367" s="158" t="s">
        <v>78</v>
      </c>
      <c r="K367" s="157">
        <v>46020</v>
      </c>
      <c r="L367" s="158" t="s">
        <v>80</v>
      </c>
      <c r="N367" s="157">
        <v>46385</v>
      </c>
      <c r="O367" s="158" t="s">
        <v>81</v>
      </c>
      <c r="Q367" s="157">
        <v>46750</v>
      </c>
      <c r="R367" s="158" t="s">
        <v>75</v>
      </c>
    </row>
    <row r="368" spans="2:18" x14ac:dyDescent="0.2">
      <c r="B368" s="157">
        <v>44925</v>
      </c>
      <c r="C368" s="158" t="s">
        <v>77</v>
      </c>
      <c r="E368" s="157">
        <v>45290</v>
      </c>
      <c r="F368" s="158" t="s">
        <v>78</v>
      </c>
      <c r="H368" s="157">
        <v>45655</v>
      </c>
      <c r="I368" s="158" t="s">
        <v>79</v>
      </c>
      <c r="K368" s="157">
        <v>46021</v>
      </c>
      <c r="L368" s="158" t="s">
        <v>81</v>
      </c>
      <c r="N368" s="157">
        <v>46386</v>
      </c>
      <c r="O368" s="158" t="s">
        <v>75</v>
      </c>
      <c r="Q368" s="157">
        <v>46751</v>
      </c>
      <c r="R368" t="s">
        <v>76</v>
      </c>
    </row>
    <row r="369" spans="2:18" x14ac:dyDescent="0.2">
      <c r="B369" s="157">
        <v>44926</v>
      </c>
      <c r="C369" s="158" t="s">
        <v>78</v>
      </c>
      <c r="E369" s="157">
        <v>45291</v>
      </c>
      <c r="F369" s="158" t="s">
        <v>79</v>
      </c>
      <c r="H369" s="157">
        <v>45656</v>
      </c>
      <c r="I369" s="158" t="s">
        <v>80</v>
      </c>
      <c r="K369" s="157">
        <v>46022</v>
      </c>
      <c r="L369" s="158" t="s">
        <v>75</v>
      </c>
      <c r="N369" s="157">
        <v>46387</v>
      </c>
      <c r="O369" t="s">
        <v>76</v>
      </c>
      <c r="Q369" s="157">
        <v>46752</v>
      </c>
      <c r="R369" s="158" t="s">
        <v>77</v>
      </c>
    </row>
    <row r="370" spans="2:18" x14ac:dyDescent="0.2">
      <c r="H370" s="157">
        <v>45657</v>
      </c>
      <c r="I370" s="158" t="s">
        <v>81</v>
      </c>
      <c r="K370" s="157">
        <v>46023</v>
      </c>
      <c r="L370" s="158" t="s">
        <v>76</v>
      </c>
    </row>
    <row r="371" spans="2:18" x14ac:dyDescent="0.2">
      <c r="H371" s="157">
        <v>45658</v>
      </c>
      <c r="I371" s="158" t="s">
        <v>75</v>
      </c>
      <c r="K371" s="157">
        <v>46024</v>
      </c>
      <c r="L371" s="158" t="s">
        <v>77</v>
      </c>
    </row>
  </sheetData>
  <phoneticPr fontId="21" type="noConversion"/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O1123"/>
  <sheetViews>
    <sheetView workbookViewId="0">
      <selection activeCell="Q12" sqref="Q12"/>
    </sheetView>
  </sheetViews>
  <sheetFormatPr baseColWidth="10" defaultRowHeight="12.75" x14ac:dyDescent="0.2"/>
  <cols>
    <col min="5" max="5" width="11.42578125" style="147"/>
    <col min="6" max="6" width="11.5703125" style="147"/>
  </cols>
  <sheetData>
    <row r="3" spans="2:15" ht="38.25" x14ac:dyDescent="0.2">
      <c r="B3" s="10" t="s">
        <v>111</v>
      </c>
      <c r="C3" t="s">
        <v>19</v>
      </c>
      <c r="D3" t="s">
        <v>14</v>
      </c>
      <c r="E3" s="156" t="s">
        <v>15</v>
      </c>
      <c r="F3" s="156" t="s">
        <v>112</v>
      </c>
      <c r="G3" s="10" t="s">
        <v>113</v>
      </c>
      <c r="H3" s="10" t="s">
        <v>114</v>
      </c>
    </row>
    <row r="4" spans="2:15" x14ac:dyDescent="0.2">
      <c r="B4">
        <f>Person!E17</f>
        <v>1</v>
      </c>
      <c r="C4">
        <f>Person!F17</f>
        <v>1</v>
      </c>
      <c r="D4">
        <v>1</v>
      </c>
      <c r="E4" s="147">
        <v>1</v>
      </c>
      <c r="F4" s="147" t="str">
        <f>CONCATENATE(B4,C4,D4,E4)</f>
        <v>1111</v>
      </c>
      <c r="G4" t="str">
        <f>Person!G17</f>
        <v>MO</v>
      </c>
      <c r="H4" s="81">
        <f>Person!H17</f>
        <v>0</v>
      </c>
      <c r="M4" s="10" t="s">
        <v>2</v>
      </c>
      <c r="N4">
        <v>1</v>
      </c>
      <c r="O4">
        <v>1</v>
      </c>
    </row>
    <row r="5" spans="2:15" x14ac:dyDescent="0.2">
      <c r="B5">
        <f>Person!E18</f>
        <v>1</v>
      </c>
      <c r="C5">
        <f>Person!F18</f>
        <v>1</v>
      </c>
      <c r="D5">
        <v>2</v>
      </c>
      <c r="E5" s="147">
        <v>1</v>
      </c>
      <c r="F5" s="147" t="str">
        <f t="shared" ref="F5:F68" si="0">CONCATENATE(B5,C5,D5,E5)</f>
        <v>1121</v>
      </c>
      <c r="G5" t="str">
        <f>Person!G18</f>
        <v>DI</v>
      </c>
      <c r="H5">
        <f>Person!H18</f>
        <v>0</v>
      </c>
      <c r="M5" s="10" t="s">
        <v>3</v>
      </c>
      <c r="N5">
        <v>2</v>
      </c>
      <c r="O5">
        <v>1</v>
      </c>
    </row>
    <row r="6" spans="2:15" x14ac:dyDescent="0.2">
      <c r="B6">
        <f>Person!E19</f>
        <v>1</v>
      </c>
      <c r="C6">
        <f>Person!F19</f>
        <v>1</v>
      </c>
      <c r="D6">
        <v>3</v>
      </c>
      <c r="E6" s="147">
        <v>1</v>
      </c>
      <c r="F6" s="147" t="str">
        <f t="shared" si="0"/>
        <v>1131</v>
      </c>
      <c r="G6" t="str">
        <f>Person!G19</f>
        <v>MI</v>
      </c>
      <c r="H6">
        <f>Person!H19</f>
        <v>0</v>
      </c>
      <c r="M6" s="10" t="s">
        <v>5</v>
      </c>
      <c r="N6">
        <v>3</v>
      </c>
      <c r="O6">
        <v>1</v>
      </c>
    </row>
    <row r="7" spans="2:15" x14ac:dyDescent="0.2">
      <c r="B7">
        <f>Person!E20</f>
        <v>1</v>
      </c>
      <c r="C7">
        <f>Person!F20</f>
        <v>1</v>
      </c>
      <c r="D7">
        <v>4</v>
      </c>
      <c r="E7" s="147">
        <v>1</v>
      </c>
      <c r="F7" s="147" t="str">
        <f t="shared" si="0"/>
        <v>1141</v>
      </c>
      <c r="G7" t="str">
        <f>Person!G20</f>
        <v>DO</v>
      </c>
      <c r="H7">
        <f>Person!H20</f>
        <v>0</v>
      </c>
      <c r="M7" s="10" t="s">
        <v>6</v>
      </c>
      <c r="N7">
        <v>4</v>
      </c>
      <c r="O7">
        <v>1</v>
      </c>
    </row>
    <row r="8" spans="2:15" x14ac:dyDescent="0.2">
      <c r="B8">
        <f>Person!E21</f>
        <v>1</v>
      </c>
      <c r="C8">
        <f>Person!F21</f>
        <v>1</v>
      </c>
      <c r="D8">
        <v>5</v>
      </c>
      <c r="E8" s="147">
        <v>1</v>
      </c>
      <c r="F8" s="147" t="str">
        <f t="shared" si="0"/>
        <v>1151</v>
      </c>
      <c r="G8" t="str">
        <f>Person!G21</f>
        <v>FR</v>
      </c>
      <c r="H8">
        <f>Person!H21</f>
        <v>0</v>
      </c>
      <c r="M8" s="10" t="s">
        <v>7</v>
      </c>
      <c r="N8">
        <v>5</v>
      </c>
      <c r="O8">
        <v>1</v>
      </c>
    </row>
    <row r="9" spans="2:15" x14ac:dyDescent="0.2">
      <c r="B9">
        <f>Person!E22</f>
        <v>1</v>
      </c>
      <c r="C9">
        <f>Person!F22</f>
        <v>1</v>
      </c>
      <c r="D9">
        <v>6</v>
      </c>
      <c r="E9" s="147">
        <v>1</v>
      </c>
      <c r="F9" s="147" t="str">
        <f t="shared" si="0"/>
        <v>1161</v>
      </c>
      <c r="G9" t="str">
        <f>Person!G22</f>
        <v>SA</v>
      </c>
      <c r="H9">
        <f>Person!H22</f>
        <v>0</v>
      </c>
      <c r="M9" s="10" t="s">
        <v>8</v>
      </c>
      <c r="N9">
        <v>6</v>
      </c>
      <c r="O9">
        <v>0</v>
      </c>
    </row>
    <row r="10" spans="2:15" x14ac:dyDescent="0.2">
      <c r="B10">
        <f>Person!E23</f>
        <v>1</v>
      </c>
      <c r="C10">
        <f>Person!F23</f>
        <v>1</v>
      </c>
      <c r="D10">
        <v>7</v>
      </c>
      <c r="E10" s="147">
        <v>1</v>
      </c>
      <c r="F10" s="147" t="str">
        <f t="shared" si="0"/>
        <v>1171</v>
      </c>
      <c r="G10" t="str">
        <f>Person!G23</f>
        <v>SO</v>
      </c>
      <c r="H10">
        <f>Person!H23</f>
        <v>0</v>
      </c>
      <c r="M10" s="10" t="s">
        <v>9</v>
      </c>
      <c r="N10">
        <v>7</v>
      </c>
      <c r="O10">
        <v>0</v>
      </c>
    </row>
    <row r="11" spans="2:15" x14ac:dyDescent="0.2">
      <c r="B11">
        <f>Person!E30</f>
        <v>1</v>
      </c>
      <c r="C11">
        <f>Person!F30</f>
        <v>2</v>
      </c>
      <c r="D11">
        <v>1</v>
      </c>
      <c r="E11" s="147">
        <v>1</v>
      </c>
      <c r="F11" s="147" t="str">
        <f t="shared" si="0"/>
        <v>1211</v>
      </c>
      <c r="G11" t="str">
        <f>Person!G30</f>
        <v>MO</v>
      </c>
      <c r="H11">
        <f>Person!H30</f>
        <v>0</v>
      </c>
    </row>
    <row r="12" spans="2:15" x14ac:dyDescent="0.2">
      <c r="B12">
        <f>Person!E31</f>
        <v>1</v>
      </c>
      <c r="C12">
        <f>Person!F31</f>
        <v>2</v>
      </c>
      <c r="D12">
        <v>2</v>
      </c>
      <c r="E12" s="147">
        <v>1</v>
      </c>
      <c r="F12" s="147" t="str">
        <f t="shared" si="0"/>
        <v>1221</v>
      </c>
      <c r="G12" t="str">
        <f>Person!G31</f>
        <v>DI</v>
      </c>
      <c r="H12">
        <f>Person!H31</f>
        <v>0</v>
      </c>
    </row>
    <row r="13" spans="2:15" x14ac:dyDescent="0.2">
      <c r="B13">
        <f>Person!E32</f>
        <v>1</v>
      </c>
      <c r="C13">
        <f>Person!F32</f>
        <v>2</v>
      </c>
      <c r="D13">
        <v>3</v>
      </c>
      <c r="E13" s="147">
        <v>1</v>
      </c>
      <c r="F13" s="147" t="str">
        <f t="shared" si="0"/>
        <v>1231</v>
      </c>
      <c r="G13" t="str">
        <f>Person!G32</f>
        <v>MI</v>
      </c>
      <c r="H13">
        <f>Person!H32</f>
        <v>0</v>
      </c>
    </row>
    <row r="14" spans="2:15" x14ac:dyDescent="0.2">
      <c r="B14">
        <f>Person!E33</f>
        <v>1</v>
      </c>
      <c r="C14">
        <f>Person!F33</f>
        <v>2</v>
      </c>
      <c r="D14">
        <v>4</v>
      </c>
      <c r="E14" s="147">
        <v>1</v>
      </c>
      <c r="F14" s="147" t="str">
        <f t="shared" si="0"/>
        <v>1241</v>
      </c>
      <c r="G14" t="str">
        <f>Person!G33</f>
        <v>DO</v>
      </c>
      <c r="H14">
        <f>Person!H33</f>
        <v>0</v>
      </c>
    </row>
    <row r="15" spans="2:15" x14ac:dyDescent="0.2">
      <c r="B15">
        <f>Person!E34</f>
        <v>1</v>
      </c>
      <c r="C15">
        <f>Person!F34</f>
        <v>2</v>
      </c>
      <c r="D15">
        <v>5</v>
      </c>
      <c r="E15" s="147">
        <v>1</v>
      </c>
      <c r="F15" s="147" t="str">
        <f t="shared" si="0"/>
        <v>1251</v>
      </c>
      <c r="G15" t="str">
        <f>Person!G34</f>
        <v>FR</v>
      </c>
      <c r="H15">
        <f>Person!H34</f>
        <v>0</v>
      </c>
    </row>
    <row r="16" spans="2:15" x14ac:dyDescent="0.2">
      <c r="B16">
        <f>Person!E35</f>
        <v>1</v>
      </c>
      <c r="C16">
        <f>Person!F35</f>
        <v>2</v>
      </c>
      <c r="D16">
        <v>6</v>
      </c>
      <c r="E16" s="147">
        <v>1</v>
      </c>
      <c r="F16" s="147" t="str">
        <f t="shared" si="0"/>
        <v>1261</v>
      </c>
      <c r="G16" t="str">
        <f>Person!G35</f>
        <v>SA</v>
      </c>
      <c r="H16">
        <f>Person!H35</f>
        <v>0</v>
      </c>
    </row>
    <row r="17" spans="2:8" x14ac:dyDescent="0.2">
      <c r="B17">
        <f>Person!E36</f>
        <v>1</v>
      </c>
      <c r="C17">
        <f>Person!F36</f>
        <v>2</v>
      </c>
      <c r="D17">
        <v>7</v>
      </c>
      <c r="E17" s="147">
        <v>1</v>
      </c>
      <c r="F17" s="147" t="str">
        <f t="shared" si="0"/>
        <v>1271</v>
      </c>
      <c r="G17" t="str">
        <f>Person!G36</f>
        <v>SO</v>
      </c>
      <c r="H17">
        <f>Person!H36</f>
        <v>0</v>
      </c>
    </row>
    <row r="18" spans="2:8" x14ac:dyDescent="0.2">
      <c r="B18">
        <f>Person!E43</f>
        <v>1</v>
      </c>
      <c r="C18">
        <f>Person!F43</f>
        <v>3</v>
      </c>
      <c r="D18">
        <v>1</v>
      </c>
      <c r="E18" s="147">
        <v>1</v>
      </c>
      <c r="F18" s="147" t="str">
        <f t="shared" si="0"/>
        <v>1311</v>
      </c>
      <c r="G18" t="str">
        <f>Person!G43</f>
        <v>MO</v>
      </c>
      <c r="H18">
        <f>Person!H43</f>
        <v>0</v>
      </c>
    </row>
    <row r="19" spans="2:8" x14ac:dyDescent="0.2">
      <c r="B19">
        <f>Person!E44</f>
        <v>1</v>
      </c>
      <c r="C19">
        <f>Person!F44</f>
        <v>3</v>
      </c>
      <c r="D19">
        <v>2</v>
      </c>
      <c r="E19" s="147">
        <v>1</v>
      </c>
      <c r="F19" s="147" t="str">
        <f t="shared" si="0"/>
        <v>1321</v>
      </c>
      <c r="G19" t="str">
        <f>Person!G44</f>
        <v>DI</v>
      </c>
      <c r="H19">
        <f>Person!H44</f>
        <v>0</v>
      </c>
    </row>
    <row r="20" spans="2:8" x14ac:dyDescent="0.2">
      <c r="B20">
        <f>Person!E45</f>
        <v>1</v>
      </c>
      <c r="C20">
        <f>Person!F45</f>
        <v>3</v>
      </c>
      <c r="D20">
        <v>3</v>
      </c>
      <c r="E20" s="147">
        <v>1</v>
      </c>
      <c r="F20" s="147" t="str">
        <f t="shared" si="0"/>
        <v>1331</v>
      </c>
      <c r="G20" t="str">
        <f>Person!G45</f>
        <v>MI</v>
      </c>
      <c r="H20">
        <f>Person!H45</f>
        <v>0</v>
      </c>
    </row>
    <row r="21" spans="2:8" x14ac:dyDescent="0.2">
      <c r="B21">
        <f>Person!E46</f>
        <v>1</v>
      </c>
      <c r="C21">
        <f>Person!F46</f>
        <v>3</v>
      </c>
      <c r="D21">
        <v>4</v>
      </c>
      <c r="E21" s="147">
        <v>1</v>
      </c>
      <c r="F21" s="147" t="str">
        <f t="shared" si="0"/>
        <v>1341</v>
      </c>
      <c r="G21" t="str">
        <f>Person!G46</f>
        <v>DO</v>
      </c>
      <c r="H21">
        <f>Person!H46</f>
        <v>0</v>
      </c>
    </row>
    <row r="22" spans="2:8" x14ac:dyDescent="0.2">
      <c r="B22">
        <f>Person!E47</f>
        <v>1</v>
      </c>
      <c r="C22">
        <f>Person!F47</f>
        <v>3</v>
      </c>
      <c r="D22">
        <v>5</v>
      </c>
      <c r="E22" s="147">
        <v>1</v>
      </c>
      <c r="F22" s="147" t="str">
        <f t="shared" si="0"/>
        <v>1351</v>
      </c>
      <c r="G22" t="str">
        <f>Person!G47</f>
        <v>FR</v>
      </c>
      <c r="H22">
        <f>Person!H47</f>
        <v>0</v>
      </c>
    </row>
    <row r="23" spans="2:8" x14ac:dyDescent="0.2">
      <c r="B23">
        <f>Person!E48</f>
        <v>1</v>
      </c>
      <c r="C23">
        <f>Person!F48</f>
        <v>3</v>
      </c>
      <c r="D23">
        <v>6</v>
      </c>
      <c r="E23" s="147">
        <v>1</v>
      </c>
      <c r="F23" s="147" t="str">
        <f t="shared" si="0"/>
        <v>1361</v>
      </c>
      <c r="G23" t="str">
        <f>Person!G48</f>
        <v>SA</v>
      </c>
      <c r="H23">
        <f>Person!H48</f>
        <v>0</v>
      </c>
    </row>
    <row r="24" spans="2:8" x14ac:dyDescent="0.2">
      <c r="B24">
        <f>Person!E49</f>
        <v>1</v>
      </c>
      <c r="C24">
        <f>Person!F49</f>
        <v>3</v>
      </c>
      <c r="D24">
        <v>7</v>
      </c>
      <c r="E24" s="147">
        <v>1</v>
      </c>
      <c r="F24" s="147" t="str">
        <f t="shared" si="0"/>
        <v>1371</v>
      </c>
      <c r="G24" t="str">
        <f>Person!G49</f>
        <v>SO</v>
      </c>
      <c r="H24">
        <f>Person!H49</f>
        <v>0</v>
      </c>
    </row>
    <row r="25" spans="2:8" x14ac:dyDescent="0.2">
      <c r="B25">
        <f>Person!E56</f>
        <v>1</v>
      </c>
      <c r="C25">
        <f>Person!F56</f>
        <v>4</v>
      </c>
      <c r="D25">
        <v>1</v>
      </c>
      <c r="E25" s="147">
        <v>1</v>
      </c>
      <c r="F25" s="147" t="str">
        <f t="shared" si="0"/>
        <v>1411</v>
      </c>
      <c r="G25" t="str">
        <f>Person!G56</f>
        <v>MO</v>
      </c>
      <c r="H25">
        <f>Person!H56</f>
        <v>0</v>
      </c>
    </row>
    <row r="26" spans="2:8" x14ac:dyDescent="0.2">
      <c r="B26">
        <f>Person!E57</f>
        <v>1</v>
      </c>
      <c r="C26">
        <f>Person!F57</f>
        <v>4</v>
      </c>
      <c r="D26">
        <v>2</v>
      </c>
      <c r="E26" s="147">
        <v>1</v>
      </c>
      <c r="F26" s="147" t="str">
        <f t="shared" si="0"/>
        <v>1421</v>
      </c>
      <c r="G26" t="str">
        <f>Person!G57</f>
        <v>DI</v>
      </c>
      <c r="H26">
        <f>Person!H57</f>
        <v>0</v>
      </c>
    </row>
    <row r="27" spans="2:8" x14ac:dyDescent="0.2">
      <c r="B27">
        <f>Person!E58</f>
        <v>1</v>
      </c>
      <c r="C27">
        <f>Person!F58</f>
        <v>4</v>
      </c>
      <c r="D27">
        <v>3</v>
      </c>
      <c r="E27" s="147">
        <v>1</v>
      </c>
      <c r="F27" s="147" t="str">
        <f t="shared" si="0"/>
        <v>1431</v>
      </c>
      <c r="G27" t="str">
        <f>Person!G58</f>
        <v>MI</v>
      </c>
      <c r="H27">
        <f>Person!H58</f>
        <v>0</v>
      </c>
    </row>
    <row r="28" spans="2:8" x14ac:dyDescent="0.2">
      <c r="B28">
        <f>Person!E59</f>
        <v>1</v>
      </c>
      <c r="C28">
        <f>Person!F59</f>
        <v>4</v>
      </c>
      <c r="D28">
        <v>4</v>
      </c>
      <c r="E28" s="147">
        <v>1</v>
      </c>
      <c r="F28" s="147" t="str">
        <f t="shared" si="0"/>
        <v>1441</v>
      </c>
      <c r="G28" t="str">
        <f>Person!G59</f>
        <v>DO</v>
      </c>
      <c r="H28">
        <f>Person!H59</f>
        <v>0</v>
      </c>
    </row>
    <row r="29" spans="2:8" x14ac:dyDescent="0.2">
      <c r="B29">
        <f>Person!E60</f>
        <v>1</v>
      </c>
      <c r="C29">
        <f>Person!F60</f>
        <v>4</v>
      </c>
      <c r="D29">
        <v>5</v>
      </c>
      <c r="E29" s="147">
        <v>1</v>
      </c>
      <c r="F29" s="147" t="str">
        <f t="shared" si="0"/>
        <v>1451</v>
      </c>
      <c r="G29" t="str">
        <f>Person!G60</f>
        <v>FR</v>
      </c>
      <c r="H29">
        <f>Person!H60</f>
        <v>0</v>
      </c>
    </row>
    <row r="30" spans="2:8" x14ac:dyDescent="0.2">
      <c r="B30">
        <f>Person!E61</f>
        <v>1</v>
      </c>
      <c r="C30">
        <f>Person!F61</f>
        <v>4</v>
      </c>
      <c r="D30">
        <v>6</v>
      </c>
      <c r="E30" s="147">
        <v>1</v>
      </c>
      <c r="F30" s="147" t="str">
        <f t="shared" si="0"/>
        <v>1461</v>
      </c>
      <c r="G30" t="str">
        <f>Person!G61</f>
        <v>SA</v>
      </c>
      <c r="H30">
        <f>Person!H61</f>
        <v>0</v>
      </c>
    </row>
    <row r="31" spans="2:8" x14ac:dyDescent="0.2">
      <c r="B31">
        <f>Person!E62</f>
        <v>1</v>
      </c>
      <c r="C31">
        <f>Person!F62</f>
        <v>4</v>
      </c>
      <c r="D31">
        <v>7</v>
      </c>
      <c r="E31" s="147">
        <v>1</v>
      </c>
      <c r="F31" s="147" t="str">
        <f t="shared" si="0"/>
        <v>1471</v>
      </c>
      <c r="G31" t="str">
        <f>Person!G62</f>
        <v>SO</v>
      </c>
      <c r="H31" s="81">
        <f>Person!H62</f>
        <v>0</v>
      </c>
    </row>
    <row r="32" spans="2:8" x14ac:dyDescent="0.2">
      <c r="B32">
        <f>Person!E69</f>
        <v>1</v>
      </c>
      <c r="C32">
        <f>Person!F69</f>
        <v>5</v>
      </c>
      <c r="D32">
        <v>1</v>
      </c>
      <c r="E32" s="147">
        <v>1</v>
      </c>
      <c r="F32" s="147" t="str">
        <f t="shared" si="0"/>
        <v>1511</v>
      </c>
      <c r="G32" t="str">
        <f>Person!G69</f>
        <v>MO</v>
      </c>
      <c r="H32" s="81">
        <f>Person!H69</f>
        <v>0</v>
      </c>
    </row>
    <row r="33" spans="2:8" x14ac:dyDescent="0.2">
      <c r="B33">
        <f>Person!E70</f>
        <v>1</v>
      </c>
      <c r="C33">
        <f>Person!F70</f>
        <v>5</v>
      </c>
      <c r="D33">
        <v>2</v>
      </c>
      <c r="E33" s="147">
        <v>1</v>
      </c>
      <c r="F33" s="147" t="str">
        <f t="shared" si="0"/>
        <v>1521</v>
      </c>
      <c r="G33" t="str">
        <f>Person!G70</f>
        <v>DI</v>
      </c>
      <c r="H33" s="81">
        <f>Person!H70</f>
        <v>0</v>
      </c>
    </row>
    <row r="34" spans="2:8" x14ac:dyDescent="0.2">
      <c r="B34">
        <f>Person!E71</f>
        <v>1</v>
      </c>
      <c r="C34">
        <f>Person!F71</f>
        <v>5</v>
      </c>
      <c r="D34">
        <v>3</v>
      </c>
      <c r="E34" s="147">
        <v>1</v>
      </c>
      <c r="F34" s="147" t="str">
        <f t="shared" si="0"/>
        <v>1531</v>
      </c>
      <c r="G34" t="str">
        <f>Person!G71</f>
        <v>MI</v>
      </c>
      <c r="H34" s="81">
        <f>Person!H71</f>
        <v>0</v>
      </c>
    </row>
    <row r="35" spans="2:8" x14ac:dyDescent="0.2">
      <c r="B35">
        <f>Person!E72</f>
        <v>1</v>
      </c>
      <c r="C35">
        <f>Person!F72</f>
        <v>5</v>
      </c>
      <c r="D35">
        <v>4</v>
      </c>
      <c r="E35" s="147">
        <v>1</v>
      </c>
      <c r="F35" s="147" t="str">
        <f t="shared" si="0"/>
        <v>1541</v>
      </c>
      <c r="G35" t="str">
        <f>Person!G72</f>
        <v>DO</v>
      </c>
      <c r="H35" s="81">
        <f>Person!H72</f>
        <v>0</v>
      </c>
    </row>
    <row r="36" spans="2:8" x14ac:dyDescent="0.2">
      <c r="B36">
        <f>Person!E73</f>
        <v>1</v>
      </c>
      <c r="C36">
        <f>Person!F73</f>
        <v>5</v>
      </c>
      <c r="D36">
        <v>5</v>
      </c>
      <c r="E36" s="147">
        <v>1</v>
      </c>
      <c r="F36" s="147" t="str">
        <f t="shared" si="0"/>
        <v>1551</v>
      </c>
      <c r="G36" t="str">
        <f>Person!G73</f>
        <v>FR</v>
      </c>
      <c r="H36" s="81">
        <f>Person!H73</f>
        <v>0</v>
      </c>
    </row>
    <row r="37" spans="2:8" x14ac:dyDescent="0.2">
      <c r="B37">
        <f>Person!E74</f>
        <v>1</v>
      </c>
      <c r="C37">
        <f>Person!F74</f>
        <v>5</v>
      </c>
      <c r="D37">
        <v>6</v>
      </c>
      <c r="E37" s="147">
        <v>1</v>
      </c>
      <c r="F37" s="147" t="str">
        <f t="shared" si="0"/>
        <v>1561</v>
      </c>
      <c r="G37" t="str">
        <f>Person!G74</f>
        <v>SA</v>
      </c>
      <c r="H37" s="81">
        <f>Person!H74</f>
        <v>0</v>
      </c>
    </row>
    <row r="38" spans="2:8" x14ac:dyDescent="0.2">
      <c r="B38">
        <f>Person!E75</f>
        <v>1</v>
      </c>
      <c r="C38">
        <f>Person!F75</f>
        <v>5</v>
      </c>
      <c r="D38">
        <v>7</v>
      </c>
      <c r="E38" s="147">
        <v>1</v>
      </c>
      <c r="F38" s="147" t="str">
        <f t="shared" si="0"/>
        <v>1571</v>
      </c>
      <c r="G38" t="str">
        <f>Person!G75</f>
        <v>SO</v>
      </c>
      <c r="H38" s="81">
        <f>Person!H75</f>
        <v>0</v>
      </c>
    </row>
    <row r="39" spans="2:8" x14ac:dyDescent="0.2">
      <c r="B39">
        <f>Person!M17</f>
        <v>2</v>
      </c>
      <c r="C39">
        <f>Person!N17</f>
        <v>1</v>
      </c>
      <c r="D39">
        <v>1</v>
      </c>
      <c r="E39" s="147">
        <v>1</v>
      </c>
      <c r="F39" s="147" t="str">
        <f t="shared" si="0"/>
        <v>2111</v>
      </c>
      <c r="G39" t="str">
        <f>Person!O17</f>
        <v>MO</v>
      </c>
      <c r="H39">
        <f>Person!P17</f>
        <v>0</v>
      </c>
    </row>
    <row r="40" spans="2:8" x14ac:dyDescent="0.2">
      <c r="B40">
        <f>Person!M18</f>
        <v>2</v>
      </c>
      <c r="C40">
        <f>Person!N18</f>
        <v>1</v>
      </c>
      <c r="D40">
        <v>2</v>
      </c>
      <c r="E40" s="147">
        <v>1</v>
      </c>
      <c r="F40" s="147" t="str">
        <f t="shared" si="0"/>
        <v>2121</v>
      </c>
      <c r="G40" t="str">
        <f>Person!O18</f>
        <v>DI</v>
      </c>
      <c r="H40">
        <f>Person!P18</f>
        <v>0</v>
      </c>
    </row>
    <row r="41" spans="2:8" x14ac:dyDescent="0.2">
      <c r="B41">
        <f>Person!M19</f>
        <v>2</v>
      </c>
      <c r="C41">
        <f>Person!N19</f>
        <v>1</v>
      </c>
      <c r="D41">
        <v>3</v>
      </c>
      <c r="E41" s="147">
        <v>1</v>
      </c>
      <c r="F41" s="147" t="str">
        <f t="shared" si="0"/>
        <v>2131</v>
      </c>
      <c r="G41" t="str">
        <f>Person!O19</f>
        <v>MI</v>
      </c>
      <c r="H41">
        <f>Person!P19</f>
        <v>0</v>
      </c>
    </row>
    <row r="42" spans="2:8" x14ac:dyDescent="0.2">
      <c r="B42">
        <f>Person!M20</f>
        <v>2</v>
      </c>
      <c r="C42">
        <f>Person!N20</f>
        <v>1</v>
      </c>
      <c r="D42">
        <v>4</v>
      </c>
      <c r="E42" s="147">
        <v>1</v>
      </c>
      <c r="F42" s="147" t="str">
        <f t="shared" si="0"/>
        <v>2141</v>
      </c>
      <c r="G42" t="str">
        <f>Person!O20</f>
        <v>DO</v>
      </c>
      <c r="H42">
        <f>Person!P20</f>
        <v>0</v>
      </c>
    </row>
    <row r="43" spans="2:8" x14ac:dyDescent="0.2">
      <c r="B43">
        <f>Person!M21</f>
        <v>2</v>
      </c>
      <c r="C43">
        <f>Person!N21</f>
        <v>1</v>
      </c>
      <c r="D43">
        <v>5</v>
      </c>
      <c r="E43" s="147">
        <v>1</v>
      </c>
      <c r="F43" s="147" t="str">
        <f t="shared" si="0"/>
        <v>2151</v>
      </c>
      <c r="G43" t="str">
        <f>Person!O21</f>
        <v>FR</v>
      </c>
      <c r="H43">
        <f>Person!P21</f>
        <v>0</v>
      </c>
    </row>
    <row r="44" spans="2:8" x14ac:dyDescent="0.2">
      <c r="B44">
        <f>Person!M22</f>
        <v>2</v>
      </c>
      <c r="C44">
        <f>Person!N22</f>
        <v>1</v>
      </c>
      <c r="D44">
        <v>6</v>
      </c>
      <c r="E44" s="147">
        <v>1</v>
      </c>
      <c r="F44" s="147" t="str">
        <f t="shared" si="0"/>
        <v>2161</v>
      </c>
      <c r="G44" t="str">
        <f>Person!O22</f>
        <v>SA</v>
      </c>
      <c r="H44">
        <f>Person!P22</f>
        <v>0</v>
      </c>
    </row>
    <row r="45" spans="2:8" x14ac:dyDescent="0.2">
      <c r="B45">
        <f>Person!M23</f>
        <v>2</v>
      </c>
      <c r="C45">
        <f>Person!N23</f>
        <v>1</v>
      </c>
      <c r="D45">
        <v>7</v>
      </c>
      <c r="E45" s="147">
        <v>1</v>
      </c>
      <c r="F45" s="147" t="str">
        <f t="shared" si="0"/>
        <v>2171</v>
      </c>
      <c r="G45" t="str">
        <f>Person!O23</f>
        <v>SO</v>
      </c>
      <c r="H45">
        <f>Person!P23</f>
        <v>0</v>
      </c>
    </row>
    <row r="46" spans="2:8" x14ac:dyDescent="0.2">
      <c r="B46">
        <f>Person!M30</f>
        <v>2</v>
      </c>
      <c r="C46">
        <f>Person!N30</f>
        <v>2</v>
      </c>
      <c r="D46">
        <v>1</v>
      </c>
      <c r="E46" s="147">
        <v>1</v>
      </c>
      <c r="F46" s="147" t="str">
        <f t="shared" si="0"/>
        <v>2211</v>
      </c>
      <c r="G46" t="str">
        <f>Person!O30</f>
        <v>MO</v>
      </c>
      <c r="H46">
        <f>Person!P30</f>
        <v>0</v>
      </c>
    </row>
    <row r="47" spans="2:8" x14ac:dyDescent="0.2">
      <c r="B47">
        <f>Person!M31</f>
        <v>2</v>
      </c>
      <c r="C47">
        <f>Person!N31</f>
        <v>2</v>
      </c>
      <c r="D47">
        <v>2</v>
      </c>
      <c r="E47" s="147">
        <v>1</v>
      </c>
      <c r="F47" s="147" t="str">
        <f t="shared" si="0"/>
        <v>2221</v>
      </c>
      <c r="G47" t="str">
        <f>Person!O31</f>
        <v>DI</v>
      </c>
      <c r="H47">
        <f>Person!P31</f>
        <v>0</v>
      </c>
    </row>
    <row r="48" spans="2:8" x14ac:dyDescent="0.2">
      <c r="B48">
        <f>Person!M32</f>
        <v>2</v>
      </c>
      <c r="C48">
        <f>Person!N32</f>
        <v>2</v>
      </c>
      <c r="D48">
        <v>3</v>
      </c>
      <c r="E48" s="147">
        <v>1</v>
      </c>
      <c r="F48" s="147" t="str">
        <f t="shared" si="0"/>
        <v>2231</v>
      </c>
      <c r="G48" t="str">
        <f>Person!O32</f>
        <v>MI</v>
      </c>
      <c r="H48">
        <f>Person!P32</f>
        <v>0</v>
      </c>
    </row>
    <row r="49" spans="2:8" x14ac:dyDescent="0.2">
      <c r="B49">
        <f>Person!M33</f>
        <v>2</v>
      </c>
      <c r="C49">
        <f>Person!N33</f>
        <v>2</v>
      </c>
      <c r="D49">
        <v>4</v>
      </c>
      <c r="E49" s="147">
        <v>1</v>
      </c>
      <c r="F49" s="147" t="str">
        <f t="shared" si="0"/>
        <v>2241</v>
      </c>
      <c r="G49" t="str">
        <f>Person!O33</f>
        <v>DO</v>
      </c>
      <c r="H49">
        <f>Person!P33</f>
        <v>0</v>
      </c>
    </row>
    <row r="50" spans="2:8" x14ac:dyDescent="0.2">
      <c r="B50">
        <f>Person!M34</f>
        <v>2</v>
      </c>
      <c r="C50">
        <f>Person!N34</f>
        <v>2</v>
      </c>
      <c r="D50">
        <v>5</v>
      </c>
      <c r="E50" s="147">
        <v>1</v>
      </c>
      <c r="F50" s="147" t="str">
        <f t="shared" si="0"/>
        <v>2251</v>
      </c>
      <c r="G50" t="str">
        <f>Person!O34</f>
        <v>FR</v>
      </c>
      <c r="H50">
        <f>Person!P34</f>
        <v>0</v>
      </c>
    </row>
    <row r="51" spans="2:8" x14ac:dyDescent="0.2">
      <c r="B51">
        <f>Person!M35</f>
        <v>2</v>
      </c>
      <c r="C51">
        <f>Person!N35</f>
        <v>2</v>
      </c>
      <c r="D51">
        <v>6</v>
      </c>
      <c r="E51" s="147">
        <v>1</v>
      </c>
      <c r="F51" s="147" t="str">
        <f t="shared" si="0"/>
        <v>2261</v>
      </c>
      <c r="G51" t="str">
        <f>Person!O35</f>
        <v>SA</v>
      </c>
      <c r="H51">
        <f>Person!P35</f>
        <v>0</v>
      </c>
    </row>
    <row r="52" spans="2:8" x14ac:dyDescent="0.2">
      <c r="B52">
        <f>Person!M36</f>
        <v>2</v>
      </c>
      <c r="C52">
        <f>Person!N36</f>
        <v>2</v>
      </c>
      <c r="D52">
        <v>7</v>
      </c>
      <c r="E52" s="147">
        <v>1</v>
      </c>
      <c r="F52" s="147" t="str">
        <f t="shared" si="0"/>
        <v>2271</v>
      </c>
      <c r="G52" t="str">
        <f>Person!O36</f>
        <v>SO</v>
      </c>
      <c r="H52">
        <f>Person!P36</f>
        <v>0</v>
      </c>
    </row>
    <row r="53" spans="2:8" x14ac:dyDescent="0.2">
      <c r="B53">
        <f>Person!M43</f>
        <v>2</v>
      </c>
      <c r="C53">
        <f>Person!N43</f>
        <v>3</v>
      </c>
      <c r="D53">
        <v>1</v>
      </c>
      <c r="E53" s="147">
        <v>1</v>
      </c>
      <c r="F53" s="147" t="str">
        <f t="shared" si="0"/>
        <v>2311</v>
      </c>
      <c r="G53" t="str">
        <f>Person!O43</f>
        <v>MO</v>
      </c>
      <c r="H53">
        <f>Person!P43</f>
        <v>0</v>
      </c>
    </row>
    <row r="54" spans="2:8" x14ac:dyDescent="0.2">
      <c r="B54">
        <f>Person!M44</f>
        <v>2</v>
      </c>
      <c r="C54">
        <f>Person!N44</f>
        <v>3</v>
      </c>
      <c r="D54">
        <v>2</v>
      </c>
      <c r="E54" s="147">
        <v>1</v>
      </c>
      <c r="F54" s="147" t="str">
        <f t="shared" si="0"/>
        <v>2321</v>
      </c>
      <c r="G54" t="str">
        <f>Person!O44</f>
        <v>DI</v>
      </c>
      <c r="H54">
        <f>Person!P44</f>
        <v>0</v>
      </c>
    </row>
    <row r="55" spans="2:8" x14ac:dyDescent="0.2">
      <c r="B55">
        <f>Person!M45</f>
        <v>2</v>
      </c>
      <c r="C55">
        <f>Person!N45</f>
        <v>3</v>
      </c>
      <c r="D55">
        <v>3</v>
      </c>
      <c r="E55" s="147">
        <v>1</v>
      </c>
      <c r="F55" s="147" t="str">
        <f t="shared" si="0"/>
        <v>2331</v>
      </c>
      <c r="G55" t="str">
        <f>Person!O45</f>
        <v>MI</v>
      </c>
      <c r="H55">
        <f>Person!P45</f>
        <v>0</v>
      </c>
    </row>
    <row r="56" spans="2:8" x14ac:dyDescent="0.2">
      <c r="B56">
        <f>Person!M46</f>
        <v>2</v>
      </c>
      <c r="C56">
        <f>Person!N46</f>
        <v>3</v>
      </c>
      <c r="D56">
        <v>4</v>
      </c>
      <c r="E56" s="147">
        <v>1</v>
      </c>
      <c r="F56" s="147" t="str">
        <f t="shared" si="0"/>
        <v>2341</v>
      </c>
      <c r="G56" t="str">
        <f>Person!O46</f>
        <v>DO</v>
      </c>
      <c r="H56">
        <f>Person!P46</f>
        <v>0</v>
      </c>
    </row>
    <row r="57" spans="2:8" x14ac:dyDescent="0.2">
      <c r="B57">
        <f>Person!M47</f>
        <v>2</v>
      </c>
      <c r="C57">
        <f>Person!N47</f>
        <v>3</v>
      </c>
      <c r="D57">
        <v>5</v>
      </c>
      <c r="E57" s="147">
        <v>1</v>
      </c>
      <c r="F57" s="147" t="str">
        <f t="shared" si="0"/>
        <v>2351</v>
      </c>
      <c r="G57" t="str">
        <f>Person!O47</f>
        <v>FR</v>
      </c>
      <c r="H57">
        <f>Person!P47</f>
        <v>0</v>
      </c>
    </row>
    <row r="58" spans="2:8" x14ac:dyDescent="0.2">
      <c r="B58">
        <f>Person!M48</f>
        <v>2</v>
      </c>
      <c r="C58">
        <f>Person!N48</f>
        <v>3</v>
      </c>
      <c r="D58">
        <v>6</v>
      </c>
      <c r="E58" s="147">
        <v>1</v>
      </c>
      <c r="F58" s="147" t="str">
        <f t="shared" si="0"/>
        <v>2361</v>
      </c>
      <c r="G58" t="str">
        <f>Person!O48</f>
        <v>SA</v>
      </c>
      <c r="H58">
        <f>Person!P48</f>
        <v>0</v>
      </c>
    </row>
    <row r="59" spans="2:8" x14ac:dyDescent="0.2">
      <c r="B59">
        <f>Person!M49</f>
        <v>2</v>
      </c>
      <c r="C59">
        <f>Person!N49</f>
        <v>3</v>
      </c>
      <c r="D59">
        <v>7</v>
      </c>
      <c r="E59" s="147">
        <v>1</v>
      </c>
      <c r="F59" s="147" t="str">
        <f t="shared" si="0"/>
        <v>2371</v>
      </c>
      <c r="G59" t="str">
        <f>Person!O49</f>
        <v>SO</v>
      </c>
      <c r="H59">
        <f>Person!P49</f>
        <v>0</v>
      </c>
    </row>
    <row r="60" spans="2:8" x14ac:dyDescent="0.2">
      <c r="B60">
        <f>Person!M56</f>
        <v>2</v>
      </c>
      <c r="C60">
        <f>Person!N56</f>
        <v>4</v>
      </c>
      <c r="D60">
        <v>1</v>
      </c>
      <c r="E60" s="147">
        <v>1</v>
      </c>
      <c r="F60" s="147" t="str">
        <f t="shared" si="0"/>
        <v>2411</v>
      </c>
      <c r="G60" t="str">
        <f>Person!O56</f>
        <v>MO</v>
      </c>
      <c r="H60">
        <f>Person!P56</f>
        <v>0</v>
      </c>
    </row>
    <row r="61" spans="2:8" x14ac:dyDescent="0.2">
      <c r="B61">
        <f>Person!M57</f>
        <v>2</v>
      </c>
      <c r="C61">
        <f>Person!N57</f>
        <v>4</v>
      </c>
      <c r="D61">
        <v>2</v>
      </c>
      <c r="E61" s="147">
        <v>1</v>
      </c>
      <c r="F61" s="147" t="str">
        <f t="shared" si="0"/>
        <v>2421</v>
      </c>
      <c r="G61" t="str">
        <f>Person!O57</f>
        <v>DI</v>
      </c>
      <c r="H61">
        <f>Person!P57</f>
        <v>0</v>
      </c>
    </row>
    <row r="62" spans="2:8" x14ac:dyDescent="0.2">
      <c r="B62">
        <f>Person!M58</f>
        <v>2</v>
      </c>
      <c r="C62">
        <f>Person!N58</f>
        <v>4</v>
      </c>
      <c r="D62">
        <v>3</v>
      </c>
      <c r="E62" s="147">
        <v>1</v>
      </c>
      <c r="F62" s="147" t="str">
        <f t="shared" si="0"/>
        <v>2431</v>
      </c>
      <c r="G62" t="str">
        <f>Person!O58</f>
        <v>MI</v>
      </c>
      <c r="H62">
        <f>Person!P58</f>
        <v>0</v>
      </c>
    </row>
    <row r="63" spans="2:8" x14ac:dyDescent="0.2">
      <c r="B63">
        <f>Person!M59</f>
        <v>2</v>
      </c>
      <c r="C63">
        <f>Person!N59</f>
        <v>4</v>
      </c>
      <c r="D63">
        <v>4</v>
      </c>
      <c r="E63" s="147">
        <v>1</v>
      </c>
      <c r="F63" s="147" t="str">
        <f t="shared" si="0"/>
        <v>2441</v>
      </c>
      <c r="G63" t="str">
        <f>Person!O59</f>
        <v>DO</v>
      </c>
      <c r="H63">
        <f>Person!P59</f>
        <v>0</v>
      </c>
    </row>
    <row r="64" spans="2:8" x14ac:dyDescent="0.2">
      <c r="B64">
        <f>Person!M60</f>
        <v>2</v>
      </c>
      <c r="C64">
        <f>Person!N60</f>
        <v>4</v>
      </c>
      <c r="D64">
        <v>5</v>
      </c>
      <c r="E64" s="147">
        <v>1</v>
      </c>
      <c r="F64" s="147" t="str">
        <f t="shared" si="0"/>
        <v>2451</v>
      </c>
      <c r="G64" t="str">
        <f>Person!O60</f>
        <v>FR</v>
      </c>
      <c r="H64">
        <f>Person!P60</f>
        <v>0</v>
      </c>
    </row>
    <row r="65" spans="2:8" x14ac:dyDescent="0.2">
      <c r="B65">
        <f>Person!M61</f>
        <v>2</v>
      </c>
      <c r="C65">
        <f>Person!N61</f>
        <v>4</v>
      </c>
      <c r="D65">
        <v>6</v>
      </c>
      <c r="E65" s="147">
        <v>1</v>
      </c>
      <c r="F65" s="147" t="str">
        <f t="shared" si="0"/>
        <v>2461</v>
      </c>
      <c r="G65" t="str">
        <f>Person!O61</f>
        <v>SA</v>
      </c>
      <c r="H65">
        <f>Person!P61</f>
        <v>0</v>
      </c>
    </row>
    <row r="66" spans="2:8" x14ac:dyDescent="0.2">
      <c r="B66">
        <f>Person!M62</f>
        <v>2</v>
      </c>
      <c r="C66">
        <f>Person!N62</f>
        <v>4</v>
      </c>
      <c r="D66">
        <v>7</v>
      </c>
      <c r="E66" s="147">
        <v>1</v>
      </c>
      <c r="F66" s="147" t="str">
        <f t="shared" si="0"/>
        <v>2471</v>
      </c>
      <c r="G66" t="str">
        <f>Person!O62</f>
        <v>SO</v>
      </c>
      <c r="H66" s="81">
        <f>Person!P62</f>
        <v>0</v>
      </c>
    </row>
    <row r="67" spans="2:8" x14ac:dyDescent="0.2">
      <c r="B67">
        <f>Person!M69</f>
        <v>2</v>
      </c>
      <c r="C67">
        <f>Person!N69</f>
        <v>5</v>
      </c>
      <c r="D67">
        <v>1</v>
      </c>
      <c r="E67" s="147">
        <v>1</v>
      </c>
      <c r="F67" s="147" t="str">
        <f t="shared" si="0"/>
        <v>2511</v>
      </c>
      <c r="G67" t="str">
        <f>Person!O69</f>
        <v>MO</v>
      </c>
      <c r="H67" s="81">
        <f>Person!P69</f>
        <v>0</v>
      </c>
    </row>
    <row r="68" spans="2:8" x14ac:dyDescent="0.2">
      <c r="B68">
        <f>Person!M70</f>
        <v>2</v>
      </c>
      <c r="C68">
        <f>Person!N70</f>
        <v>5</v>
      </c>
      <c r="D68">
        <v>2</v>
      </c>
      <c r="E68" s="147">
        <v>1</v>
      </c>
      <c r="F68" s="147" t="str">
        <f t="shared" si="0"/>
        <v>2521</v>
      </c>
      <c r="G68" t="str">
        <f>Person!O70</f>
        <v>DI</v>
      </c>
      <c r="H68" s="81">
        <f>Person!P70</f>
        <v>0</v>
      </c>
    </row>
    <row r="69" spans="2:8" x14ac:dyDescent="0.2">
      <c r="B69">
        <f>Person!M71</f>
        <v>2</v>
      </c>
      <c r="C69">
        <f>Person!N71</f>
        <v>5</v>
      </c>
      <c r="D69">
        <v>3</v>
      </c>
      <c r="E69" s="147">
        <v>1</v>
      </c>
      <c r="F69" s="147" t="str">
        <f t="shared" ref="F69:F132" si="1">CONCATENATE(B69,C69,D69,E69)</f>
        <v>2531</v>
      </c>
      <c r="G69" t="str">
        <f>Person!O71</f>
        <v>MI</v>
      </c>
      <c r="H69" s="81">
        <f>Person!P71</f>
        <v>0</v>
      </c>
    </row>
    <row r="70" spans="2:8" x14ac:dyDescent="0.2">
      <c r="B70">
        <f>Person!M72</f>
        <v>2</v>
      </c>
      <c r="C70">
        <f>Person!N72</f>
        <v>5</v>
      </c>
      <c r="D70">
        <v>4</v>
      </c>
      <c r="E70" s="147">
        <v>1</v>
      </c>
      <c r="F70" s="147" t="str">
        <f t="shared" si="1"/>
        <v>2541</v>
      </c>
      <c r="G70" t="str">
        <f>Person!O72</f>
        <v>DO</v>
      </c>
      <c r="H70" s="81">
        <f>Person!P72</f>
        <v>0</v>
      </c>
    </row>
    <row r="71" spans="2:8" x14ac:dyDescent="0.2">
      <c r="B71">
        <f>Person!M73</f>
        <v>2</v>
      </c>
      <c r="C71">
        <f>Person!N73</f>
        <v>5</v>
      </c>
      <c r="D71">
        <v>5</v>
      </c>
      <c r="E71" s="147">
        <v>1</v>
      </c>
      <c r="F71" s="147" t="str">
        <f t="shared" si="1"/>
        <v>2551</v>
      </c>
      <c r="G71" t="str">
        <f>Person!O73</f>
        <v>FR</v>
      </c>
      <c r="H71" s="81">
        <f>Person!P73</f>
        <v>0</v>
      </c>
    </row>
    <row r="72" spans="2:8" x14ac:dyDescent="0.2">
      <c r="B72">
        <f>Person!M74</f>
        <v>2</v>
      </c>
      <c r="C72">
        <f>Person!N74</f>
        <v>5</v>
      </c>
      <c r="D72">
        <v>6</v>
      </c>
      <c r="E72" s="147">
        <v>1</v>
      </c>
      <c r="F72" s="147" t="str">
        <f t="shared" si="1"/>
        <v>2561</v>
      </c>
      <c r="G72" t="str">
        <f>Person!O74</f>
        <v>SA</v>
      </c>
      <c r="H72" s="81">
        <f>Person!P74</f>
        <v>0</v>
      </c>
    </row>
    <row r="73" spans="2:8" x14ac:dyDescent="0.2">
      <c r="B73">
        <f>Person!M75</f>
        <v>2</v>
      </c>
      <c r="C73">
        <f>Person!N75</f>
        <v>5</v>
      </c>
      <c r="D73">
        <v>7</v>
      </c>
      <c r="E73" s="147">
        <v>1</v>
      </c>
      <c r="F73" s="147" t="str">
        <f t="shared" si="1"/>
        <v>2571</v>
      </c>
      <c r="G73" t="str">
        <f>Person!O75</f>
        <v>SO</v>
      </c>
      <c r="H73" s="81">
        <f>Person!P75</f>
        <v>0</v>
      </c>
    </row>
    <row r="74" spans="2:8" x14ac:dyDescent="0.2">
      <c r="B74">
        <f>Person!U17</f>
        <v>3</v>
      </c>
      <c r="C74">
        <f>Person!V17</f>
        <v>1</v>
      </c>
      <c r="D74">
        <v>1</v>
      </c>
      <c r="E74" s="147">
        <v>1</v>
      </c>
      <c r="F74" s="147" t="str">
        <f t="shared" si="1"/>
        <v>3111</v>
      </c>
      <c r="G74" t="str">
        <f>Person!W17</f>
        <v>MO</v>
      </c>
      <c r="H74">
        <f>Person!X17</f>
        <v>0</v>
      </c>
    </row>
    <row r="75" spans="2:8" x14ac:dyDescent="0.2">
      <c r="B75">
        <f>Person!U18</f>
        <v>3</v>
      </c>
      <c r="C75">
        <f>Person!V18</f>
        <v>1</v>
      </c>
      <c r="D75">
        <v>2</v>
      </c>
      <c r="E75" s="147">
        <v>1</v>
      </c>
      <c r="F75" s="147" t="str">
        <f t="shared" si="1"/>
        <v>3121</v>
      </c>
      <c r="G75" t="str">
        <f>Person!W18</f>
        <v>DI</v>
      </c>
      <c r="H75">
        <f>Person!X18</f>
        <v>0</v>
      </c>
    </row>
    <row r="76" spans="2:8" x14ac:dyDescent="0.2">
      <c r="B76">
        <f>Person!U19</f>
        <v>3</v>
      </c>
      <c r="C76">
        <f>Person!V19</f>
        <v>1</v>
      </c>
      <c r="D76">
        <v>3</v>
      </c>
      <c r="E76" s="147">
        <v>1</v>
      </c>
      <c r="F76" s="147" t="str">
        <f t="shared" si="1"/>
        <v>3131</v>
      </c>
      <c r="G76" t="str">
        <f>Person!W19</f>
        <v>MI</v>
      </c>
      <c r="H76">
        <f>Person!X19</f>
        <v>0</v>
      </c>
    </row>
    <row r="77" spans="2:8" x14ac:dyDescent="0.2">
      <c r="B77">
        <f>Person!U20</f>
        <v>3</v>
      </c>
      <c r="C77">
        <f>Person!V20</f>
        <v>1</v>
      </c>
      <c r="D77">
        <v>4</v>
      </c>
      <c r="E77" s="147">
        <v>1</v>
      </c>
      <c r="F77" s="147" t="str">
        <f t="shared" si="1"/>
        <v>3141</v>
      </c>
      <c r="G77" t="str">
        <f>Person!W20</f>
        <v>DO</v>
      </c>
      <c r="H77">
        <f>Person!X20</f>
        <v>0</v>
      </c>
    </row>
    <row r="78" spans="2:8" x14ac:dyDescent="0.2">
      <c r="B78">
        <f>Person!U21</f>
        <v>3</v>
      </c>
      <c r="C78">
        <f>Person!V21</f>
        <v>1</v>
      </c>
      <c r="D78">
        <v>5</v>
      </c>
      <c r="E78" s="147">
        <v>1</v>
      </c>
      <c r="F78" s="147" t="str">
        <f t="shared" si="1"/>
        <v>3151</v>
      </c>
      <c r="G78" t="str">
        <f>Person!W21</f>
        <v>FR</v>
      </c>
      <c r="H78">
        <f>Person!X21</f>
        <v>0</v>
      </c>
    </row>
    <row r="79" spans="2:8" x14ac:dyDescent="0.2">
      <c r="B79">
        <f>Person!U22</f>
        <v>3</v>
      </c>
      <c r="C79">
        <f>Person!V22</f>
        <v>1</v>
      </c>
      <c r="D79">
        <v>6</v>
      </c>
      <c r="E79" s="147">
        <v>1</v>
      </c>
      <c r="F79" s="147" t="str">
        <f t="shared" si="1"/>
        <v>3161</v>
      </c>
      <c r="G79" t="str">
        <f>Person!W22</f>
        <v>SA</v>
      </c>
      <c r="H79">
        <f>Person!X22</f>
        <v>0</v>
      </c>
    </row>
    <row r="80" spans="2:8" x14ac:dyDescent="0.2">
      <c r="B80">
        <f>Person!U23</f>
        <v>3</v>
      </c>
      <c r="C80">
        <f>Person!V23</f>
        <v>1</v>
      </c>
      <c r="D80">
        <v>7</v>
      </c>
      <c r="E80" s="147">
        <v>1</v>
      </c>
      <c r="F80" s="147" t="str">
        <f t="shared" si="1"/>
        <v>3171</v>
      </c>
      <c r="G80" t="str">
        <f>Person!W23</f>
        <v>SO</v>
      </c>
      <c r="H80">
        <f>Person!X23</f>
        <v>0</v>
      </c>
    </row>
    <row r="81" spans="2:8" x14ac:dyDescent="0.2">
      <c r="B81">
        <f>Person!U30</f>
        <v>3</v>
      </c>
      <c r="C81">
        <f>Person!V30</f>
        <v>2</v>
      </c>
      <c r="D81">
        <v>1</v>
      </c>
      <c r="E81" s="147">
        <v>1</v>
      </c>
      <c r="F81" s="147" t="str">
        <f t="shared" si="1"/>
        <v>3211</v>
      </c>
      <c r="G81" t="str">
        <f>Person!W30</f>
        <v>MO</v>
      </c>
      <c r="H81">
        <f>Person!X30</f>
        <v>0</v>
      </c>
    </row>
    <row r="82" spans="2:8" x14ac:dyDescent="0.2">
      <c r="B82">
        <f>Person!U31</f>
        <v>3</v>
      </c>
      <c r="C82">
        <f>Person!V31</f>
        <v>2</v>
      </c>
      <c r="D82">
        <v>2</v>
      </c>
      <c r="E82" s="147">
        <v>1</v>
      </c>
      <c r="F82" s="147" t="str">
        <f t="shared" si="1"/>
        <v>3221</v>
      </c>
      <c r="G82" t="str">
        <f>Person!W31</f>
        <v>DI</v>
      </c>
      <c r="H82">
        <f>Person!X31</f>
        <v>0</v>
      </c>
    </row>
    <row r="83" spans="2:8" x14ac:dyDescent="0.2">
      <c r="B83">
        <f>Person!U32</f>
        <v>3</v>
      </c>
      <c r="C83">
        <f>Person!V32</f>
        <v>2</v>
      </c>
      <c r="D83">
        <v>3</v>
      </c>
      <c r="E83" s="147">
        <v>1</v>
      </c>
      <c r="F83" s="147" t="str">
        <f t="shared" si="1"/>
        <v>3231</v>
      </c>
      <c r="G83" t="str">
        <f>Person!W32</f>
        <v>MI</v>
      </c>
      <c r="H83">
        <f>Person!X32</f>
        <v>0</v>
      </c>
    </row>
    <row r="84" spans="2:8" x14ac:dyDescent="0.2">
      <c r="B84">
        <f>Person!U33</f>
        <v>3</v>
      </c>
      <c r="C84">
        <f>Person!V33</f>
        <v>2</v>
      </c>
      <c r="D84">
        <v>4</v>
      </c>
      <c r="E84" s="147">
        <v>1</v>
      </c>
      <c r="F84" s="147" t="str">
        <f t="shared" si="1"/>
        <v>3241</v>
      </c>
      <c r="G84" t="str">
        <f>Person!W33</f>
        <v>DO</v>
      </c>
      <c r="H84">
        <f>Person!X33</f>
        <v>0</v>
      </c>
    </row>
    <row r="85" spans="2:8" x14ac:dyDescent="0.2">
      <c r="B85">
        <f>Person!U34</f>
        <v>3</v>
      </c>
      <c r="C85">
        <f>Person!V34</f>
        <v>2</v>
      </c>
      <c r="D85">
        <v>5</v>
      </c>
      <c r="E85" s="147">
        <v>1</v>
      </c>
      <c r="F85" s="147" t="str">
        <f t="shared" si="1"/>
        <v>3251</v>
      </c>
      <c r="G85" t="str">
        <f>Person!W34</f>
        <v>FR</v>
      </c>
      <c r="H85">
        <f>Person!X34</f>
        <v>0</v>
      </c>
    </row>
    <row r="86" spans="2:8" x14ac:dyDescent="0.2">
      <c r="B86">
        <f>Person!U35</f>
        <v>3</v>
      </c>
      <c r="C86">
        <f>Person!V35</f>
        <v>2</v>
      </c>
      <c r="D86">
        <v>6</v>
      </c>
      <c r="E86" s="147">
        <v>1</v>
      </c>
      <c r="F86" s="147" t="str">
        <f t="shared" si="1"/>
        <v>3261</v>
      </c>
      <c r="G86" t="str">
        <f>Person!W35</f>
        <v>SA</v>
      </c>
      <c r="H86">
        <f>Person!X35</f>
        <v>0</v>
      </c>
    </row>
    <row r="87" spans="2:8" x14ac:dyDescent="0.2">
      <c r="B87">
        <f>Person!U36</f>
        <v>3</v>
      </c>
      <c r="C87">
        <f>Person!V36</f>
        <v>2</v>
      </c>
      <c r="D87">
        <v>7</v>
      </c>
      <c r="E87" s="147">
        <v>1</v>
      </c>
      <c r="F87" s="147" t="str">
        <f t="shared" si="1"/>
        <v>3271</v>
      </c>
      <c r="G87" t="str">
        <f>Person!W36</f>
        <v>SO</v>
      </c>
      <c r="H87">
        <f>Person!X36</f>
        <v>0</v>
      </c>
    </row>
    <row r="88" spans="2:8" x14ac:dyDescent="0.2">
      <c r="B88">
        <f>Person!U43</f>
        <v>3</v>
      </c>
      <c r="C88">
        <f>Person!V43</f>
        <v>3</v>
      </c>
      <c r="D88">
        <v>1</v>
      </c>
      <c r="E88" s="147">
        <v>1</v>
      </c>
      <c r="F88" s="147" t="str">
        <f t="shared" si="1"/>
        <v>3311</v>
      </c>
      <c r="G88" t="str">
        <f>Person!W43</f>
        <v>MO</v>
      </c>
      <c r="H88">
        <f>Person!X43</f>
        <v>0</v>
      </c>
    </row>
    <row r="89" spans="2:8" x14ac:dyDescent="0.2">
      <c r="B89">
        <f>Person!U44</f>
        <v>3</v>
      </c>
      <c r="C89">
        <f>Person!V44</f>
        <v>3</v>
      </c>
      <c r="D89">
        <v>2</v>
      </c>
      <c r="E89" s="147">
        <v>1</v>
      </c>
      <c r="F89" s="147" t="str">
        <f t="shared" si="1"/>
        <v>3321</v>
      </c>
      <c r="G89" t="str">
        <f>Person!W44</f>
        <v>DI</v>
      </c>
      <c r="H89">
        <f>Person!X44</f>
        <v>0</v>
      </c>
    </row>
    <row r="90" spans="2:8" x14ac:dyDescent="0.2">
      <c r="B90">
        <f>Person!U45</f>
        <v>3</v>
      </c>
      <c r="C90">
        <f>Person!V45</f>
        <v>3</v>
      </c>
      <c r="D90">
        <v>3</v>
      </c>
      <c r="E90" s="147">
        <v>1</v>
      </c>
      <c r="F90" s="147" t="str">
        <f t="shared" si="1"/>
        <v>3331</v>
      </c>
      <c r="G90" t="str">
        <f>Person!W45</f>
        <v>MI</v>
      </c>
      <c r="H90">
        <f>Person!X45</f>
        <v>0</v>
      </c>
    </row>
    <row r="91" spans="2:8" x14ac:dyDescent="0.2">
      <c r="B91">
        <f>Person!U46</f>
        <v>3</v>
      </c>
      <c r="C91">
        <f>Person!V46</f>
        <v>3</v>
      </c>
      <c r="D91">
        <v>4</v>
      </c>
      <c r="E91" s="147">
        <v>1</v>
      </c>
      <c r="F91" s="147" t="str">
        <f t="shared" si="1"/>
        <v>3341</v>
      </c>
      <c r="G91" t="str">
        <f>Person!W46</f>
        <v>DO</v>
      </c>
      <c r="H91">
        <f>Person!X46</f>
        <v>0</v>
      </c>
    </row>
    <row r="92" spans="2:8" x14ac:dyDescent="0.2">
      <c r="B92">
        <f>Person!U47</f>
        <v>3</v>
      </c>
      <c r="C92">
        <f>Person!V47</f>
        <v>3</v>
      </c>
      <c r="D92">
        <v>5</v>
      </c>
      <c r="E92" s="147">
        <v>1</v>
      </c>
      <c r="F92" s="147" t="str">
        <f t="shared" si="1"/>
        <v>3351</v>
      </c>
      <c r="G92" t="str">
        <f>Person!W47</f>
        <v>FR</v>
      </c>
      <c r="H92">
        <f>Person!X47</f>
        <v>0</v>
      </c>
    </row>
    <row r="93" spans="2:8" x14ac:dyDescent="0.2">
      <c r="B93">
        <f>Person!U48</f>
        <v>3</v>
      </c>
      <c r="C93">
        <f>Person!V48</f>
        <v>3</v>
      </c>
      <c r="D93">
        <v>6</v>
      </c>
      <c r="E93" s="147">
        <v>1</v>
      </c>
      <c r="F93" s="147" t="str">
        <f t="shared" si="1"/>
        <v>3361</v>
      </c>
      <c r="G93" t="str">
        <f>Person!W48</f>
        <v>SA</v>
      </c>
      <c r="H93">
        <f>Person!X48</f>
        <v>0</v>
      </c>
    </row>
    <row r="94" spans="2:8" x14ac:dyDescent="0.2">
      <c r="B94">
        <f>Person!U49</f>
        <v>3</v>
      </c>
      <c r="C94">
        <f>Person!V49</f>
        <v>3</v>
      </c>
      <c r="D94">
        <v>7</v>
      </c>
      <c r="E94" s="147">
        <v>1</v>
      </c>
      <c r="F94" s="147" t="str">
        <f t="shared" si="1"/>
        <v>3371</v>
      </c>
      <c r="G94" t="str">
        <f>Person!W49</f>
        <v>SO</v>
      </c>
      <c r="H94">
        <f>Person!X49</f>
        <v>0</v>
      </c>
    </row>
    <row r="95" spans="2:8" x14ac:dyDescent="0.2">
      <c r="B95">
        <f>Person!U56</f>
        <v>3</v>
      </c>
      <c r="C95">
        <f>Person!V56</f>
        <v>4</v>
      </c>
      <c r="D95">
        <v>1</v>
      </c>
      <c r="E95" s="147">
        <v>1</v>
      </c>
      <c r="F95" s="147" t="str">
        <f t="shared" si="1"/>
        <v>3411</v>
      </c>
      <c r="G95" t="str">
        <f>Person!W56</f>
        <v>MO</v>
      </c>
      <c r="H95">
        <f>Person!X56</f>
        <v>0</v>
      </c>
    </row>
    <row r="96" spans="2:8" x14ac:dyDescent="0.2">
      <c r="B96">
        <f>Person!U57</f>
        <v>3</v>
      </c>
      <c r="C96">
        <f>Person!V57</f>
        <v>4</v>
      </c>
      <c r="D96">
        <v>2</v>
      </c>
      <c r="E96" s="147">
        <v>1</v>
      </c>
      <c r="F96" s="147" t="str">
        <f t="shared" si="1"/>
        <v>3421</v>
      </c>
      <c r="G96" t="str">
        <f>Person!W57</f>
        <v>DI</v>
      </c>
      <c r="H96">
        <f>Person!X57</f>
        <v>0</v>
      </c>
    </row>
    <row r="97" spans="2:8" x14ac:dyDescent="0.2">
      <c r="B97">
        <f>Person!U58</f>
        <v>3</v>
      </c>
      <c r="C97">
        <f>Person!V58</f>
        <v>4</v>
      </c>
      <c r="D97">
        <v>3</v>
      </c>
      <c r="E97" s="147">
        <v>1</v>
      </c>
      <c r="F97" s="147" t="str">
        <f t="shared" si="1"/>
        <v>3431</v>
      </c>
      <c r="G97" t="str">
        <f>Person!W58</f>
        <v>MI</v>
      </c>
      <c r="H97">
        <f>Person!X58</f>
        <v>0</v>
      </c>
    </row>
    <row r="98" spans="2:8" x14ac:dyDescent="0.2">
      <c r="B98">
        <f>Person!U59</f>
        <v>3</v>
      </c>
      <c r="C98">
        <f>Person!V59</f>
        <v>4</v>
      </c>
      <c r="D98">
        <v>4</v>
      </c>
      <c r="E98" s="147">
        <v>1</v>
      </c>
      <c r="F98" s="147" t="str">
        <f t="shared" si="1"/>
        <v>3441</v>
      </c>
      <c r="G98" t="str">
        <f>Person!W59</f>
        <v>DO</v>
      </c>
      <c r="H98">
        <f>Person!X59</f>
        <v>0</v>
      </c>
    </row>
    <row r="99" spans="2:8" x14ac:dyDescent="0.2">
      <c r="B99">
        <f>Person!U60</f>
        <v>3</v>
      </c>
      <c r="C99">
        <f>Person!V60</f>
        <v>4</v>
      </c>
      <c r="D99">
        <v>5</v>
      </c>
      <c r="E99" s="147">
        <v>1</v>
      </c>
      <c r="F99" s="147" t="str">
        <f t="shared" si="1"/>
        <v>3451</v>
      </c>
      <c r="G99" t="str">
        <f>Person!W60</f>
        <v>FR</v>
      </c>
      <c r="H99">
        <f>Person!X60</f>
        <v>0</v>
      </c>
    </row>
    <row r="100" spans="2:8" x14ac:dyDescent="0.2">
      <c r="B100">
        <f>Person!U61</f>
        <v>3</v>
      </c>
      <c r="C100">
        <f>Person!V61</f>
        <v>4</v>
      </c>
      <c r="D100">
        <v>6</v>
      </c>
      <c r="E100" s="147">
        <v>1</v>
      </c>
      <c r="F100" s="147" t="str">
        <f t="shared" si="1"/>
        <v>3461</v>
      </c>
      <c r="G100" t="str">
        <f>Person!W61</f>
        <v>SA</v>
      </c>
      <c r="H100">
        <f>Person!X61</f>
        <v>0</v>
      </c>
    </row>
    <row r="101" spans="2:8" x14ac:dyDescent="0.2">
      <c r="B101">
        <f>Person!U62</f>
        <v>3</v>
      </c>
      <c r="C101">
        <f>Person!V62</f>
        <v>4</v>
      </c>
      <c r="D101">
        <v>7</v>
      </c>
      <c r="E101" s="147">
        <v>1</v>
      </c>
      <c r="F101" s="147" t="str">
        <f t="shared" si="1"/>
        <v>3471</v>
      </c>
      <c r="G101" t="str">
        <f>Person!W62</f>
        <v>SO</v>
      </c>
      <c r="H101">
        <f>Person!X62</f>
        <v>0</v>
      </c>
    </row>
    <row r="102" spans="2:8" x14ac:dyDescent="0.2">
      <c r="B102">
        <f>Person!U69</f>
        <v>3</v>
      </c>
      <c r="C102">
        <f>Person!V69</f>
        <v>5</v>
      </c>
      <c r="D102">
        <v>1</v>
      </c>
      <c r="E102" s="147">
        <v>1</v>
      </c>
      <c r="F102" s="147" t="str">
        <f t="shared" si="1"/>
        <v>3511</v>
      </c>
      <c r="G102" t="str">
        <f>Person!W69</f>
        <v>MO</v>
      </c>
      <c r="H102" s="81">
        <f>Person!X69</f>
        <v>0</v>
      </c>
    </row>
    <row r="103" spans="2:8" x14ac:dyDescent="0.2">
      <c r="B103">
        <f>Person!U70</f>
        <v>3</v>
      </c>
      <c r="C103">
        <f>Person!V70</f>
        <v>5</v>
      </c>
      <c r="D103">
        <v>2</v>
      </c>
      <c r="E103" s="147">
        <v>1</v>
      </c>
      <c r="F103" s="147" t="str">
        <f t="shared" si="1"/>
        <v>3521</v>
      </c>
      <c r="G103" t="str">
        <f>Person!W70</f>
        <v>DI</v>
      </c>
      <c r="H103" s="81">
        <f>Person!X70</f>
        <v>0</v>
      </c>
    </row>
    <row r="104" spans="2:8" x14ac:dyDescent="0.2">
      <c r="B104">
        <f>Person!U71</f>
        <v>3</v>
      </c>
      <c r="C104">
        <f>Person!V71</f>
        <v>5</v>
      </c>
      <c r="D104">
        <v>3</v>
      </c>
      <c r="E104" s="147">
        <v>1</v>
      </c>
      <c r="F104" s="147" t="str">
        <f t="shared" si="1"/>
        <v>3531</v>
      </c>
      <c r="G104" t="str">
        <f>Person!W71</f>
        <v>MI</v>
      </c>
      <c r="H104" s="81">
        <f>Person!X71</f>
        <v>0</v>
      </c>
    </row>
    <row r="105" spans="2:8" x14ac:dyDescent="0.2">
      <c r="B105">
        <f>Person!U72</f>
        <v>3</v>
      </c>
      <c r="C105">
        <f>Person!V72</f>
        <v>5</v>
      </c>
      <c r="D105">
        <v>4</v>
      </c>
      <c r="E105" s="147">
        <v>1</v>
      </c>
      <c r="F105" s="147" t="str">
        <f t="shared" si="1"/>
        <v>3541</v>
      </c>
      <c r="G105" t="str">
        <f>Person!W72</f>
        <v>DO</v>
      </c>
      <c r="H105" s="81">
        <f>Person!X72</f>
        <v>0</v>
      </c>
    </row>
    <row r="106" spans="2:8" x14ac:dyDescent="0.2">
      <c r="B106">
        <f>Person!U73</f>
        <v>3</v>
      </c>
      <c r="C106">
        <f>Person!V73</f>
        <v>5</v>
      </c>
      <c r="D106">
        <v>5</v>
      </c>
      <c r="E106" s="147">
        <v>1</v>
      </c>
      <c r="F106" s="147" t="str">
        <f t="shared" si="1"/>
        <v>3551</v>
      </c>
      <c r="G106" t="str">
        <f>Person!W73</f>
        <v>FR</v>
      </c>
      <c r="H106" s="81">
        <f>Person!X73</f>
        <v>0</v>
      </c>
    </row>
    <row r="107" spans="2:8" x14ac:dyDescent="0.2">
      <c r="B107">
        <f>Person!U74</f>
        <v>3</v>
      </c>
      <c r="C107">
        <f>Person!V74</f>
        <v>5</v>
      </c>
      <c r="D107">
        <v>6</v>
      </c>
      <c r="E107" s="147">
        <v>1</v>
      </c>
      <c r="F107" s="147" t="str">
        <f t="shared" si="1"/>
        <v>3561</v>
      </c>
      <c r="G107" t="str">
        <f>Person!W74</f>
        <v>SA</v>
      </c>
      <c r="H107" s="81">
        <f>Person!X74</f>
        <v>0</v>
      </c>
    </row>
    <row r="108" spans="2:8" x14ac:dyDescent="0.2">
      <c r="B108">
        <f>Person!U75</f>
        <v>3</v>
      </c>
      <c r="C108">
        <f>Person!V75</f>
        <v>5</v>
      </c>
      <c r="D108">
        <v>7</v>
      </c>
      <c r="E108" s="147">
        <v>1</v>
      </c>
      <c r="F108" s="147" t="str">
        <f t="shared" si="1"/>
        <v>3571</v>
      </c>
      <c r="G108" t="str">
        <f>Person!W75</f>
        <v>SO</v>
      </c>
      <c r="H108" s="81">
        <f>Person!X75</f>
        <v>0</v>
      </c>
    </row>
    <row r="109" spans="2:8" x14ac:dyDescent="0.2">
      <c r="B109">
        <f>Person!AC17</f>
        <v>4</v>
      </c>
      <c r="C109">
        <f>Person!AD17</f>
        <v>1</v>
      </c>
      <c r="D109">
        <v>1</v>
      </c>
      <c r="E109" s="147">
        <v>1</v>
      </c>
      <c r="F109" s="147" t="str">
        <f t="shared" si="1"/>
        <v>4111</v>
      </c>
      <c r="G109" t="str">
        <f>Person!AE17</f>
        <v>MO</v>
      </c>
      <c r="H109" s="81">
        <f>Person!AF17</f>
        <v>0</v>
      </c>
    </row>
    <row r="110" spans="2:8" x14ac:dyDescent="0.2">
      <c r="B110">
        <f>Person!AC18</f>
        <v>4</v>
      </c>
      <c r="C110">
        <f>Person!AD18</f>
        <v>1</v>
      </c>
      <c r="D110">
        <v>2</v>
      </c>
      <c r="E110" s="147">
        <v>1</v>
      </c>
      <c r="F110" s="147" t="str">
        <f t="shared" si="1"/>
        <v>4121</v>
      </c>
      <c r="G110" t="str">
        <f>Person!AE18</f>
        <v>DI</v>
      </c>
      <c r="H110" s="81">
        <f>Person!AF18</f>
        <v>0</v>
      </c>
    </row>
    <row r="111" spans="2:8" x14ac:dyDescent="0.2">
      <c r="B111">
        <f>Person!AC19</f>
        <v>4</v>
      </c>
      <c r="C111">
        <f>Person!AD19</f>
        <v>1</v>
      </c>
      <c r="D111">
        <v>3</v>
      </c>
      <c r="E111" s="147">
        <v>1</v>
      </c>
      <c r="F111" s="147" t="str">
        <f t="shared" si="1"/>
        <v>4131</v>
      </c>
      <c r="G111" t="str">
        <f>Person!AE19</f>
        <v>MI</v>
      </c>
      <c r="H111" s="81">
        <f>Person!AF19</f>
        <v>0</v>
      </c>
    </row>
    <row r="112" spans="2:8" x14ac:dyDescent="0.2">
      <c r="B112">
        <f>Person!AC20</f>
        <v>4</v>
      </c>
      <c r="C112">
        <f>Person!AD20</f>
        <v>1</v>
      </c>
      <c r="D112">
        <v>4</v>
      </c>
      <c r="E112" s="147">
        <v>1</v>
      </c>
      <c r="F112" s="147" t="str">
        <f t="shared" si="1"/>
        <v>4141</v>
      </c>
      <c r="G112" t="str">
        <f>Person!AE20</f>
        <v>DO</v>
      </c>
      <c r="H112" s="81">
        <f>Person!AF20</f>
        <v>0</v>
      </c>
    </row>
    <row r="113" spans="2:8" x14ac:dyDescent="0.2">
      <c r="B113">
        <f>Person!AC21</f>
        <v>4</v>
      </c>
      <c r="C113">
        <f>Person!AD21</f>
        <v>1</v>
      </c>
      <c r="D113">
        <v>5</v>
      </c>
      <c r="E113" s="147">
        <v>1</v>
      </c>
      <c r="F113" s="147" t="str">
        <f t="shared" si="1"/>
        <v>4151</v>
      </c>
      <c r="G113" t="str">
        <f>Person!AE21</f>
        <v>FR</v>
      </c>
      <c r="H113" s="81">
        <f>Person!AF21</f>
        <v>0</v>
      </c>
    </row>
    <row r="114" spans="2:8" x14ac:dyDescent="0.2">
      <c r="B114">
        <f>Person!AC22</f>
        <v>4</v>
      </c>
      <c r="C114">
        <f>Person!AD22</f>
        <v>1</v>
      </c>
      <c r="D114">
        <v>6</v>
      </c>
      <c r="E114" s="147">
        <v>1</v>
      </c>
      <c r="F114" s="147" t="str">
        <f t="shared" si="1"/>
        <v>4161</v>
      </c>
      <c r="G114" t="str">
        <f>Person!AE22</f>
        <v>SA</v>
      </c>
      <c r="H114" s="81">
        <f>Person!AF22</f>
        <v>0</v>
      </c>
    </row>
    <row r="115" spans="2:8" x14ac:dyDescent="0.2">
      <c r="B115">
        <f>Person!AC23</f>
        <v>4</v>
      </c>
      <c r="C115">
        <f>Person!AD23</f>
        <v>1</v>
      </c>
      <c r="D115">
        <v>7</v>
      </c>
      <c r="E115" s="147">
        <v>1</v>
      </c>
      <c r="F115" s="147" t="str">
        <f t="shared" si="1"/>
        <v>4171</v>
      </c>
      <c r="G115" t="str">
        <f>Person!AE23</f>
        <v>SO</v>
      </c>
      <c r="H115" s="81">
        <f>Person!AF23</f>
        <v>0</v>
      </c>
    </row>
    <row r="116" spans="2:8" x14ac:dyDescent="0.2">
      <c r="B116">
        <f>Person!AC30</f>
        <v>4</v>
      </c>
      <c r="C116">
        <f>Person!AD30</f>
        <v>2</v>
      </c>
      <c r="D116">
        <v>1</v>
      </c>
      <c r="E116" s="147">
        <v>1</v>
      </c>
      <c r="F116" s="147" t="str">
        <f t="shared" si="1"/>
        <v>4211</v>
      </c>
      <c r="G116" t="str">
        <f>Person!AE30</f>
        <v>MO</v>
      </c>
      <c r="H116" s="81">
        <f>Person!AF30</f>
        <v>0</v>
      </c>
    </row>
    <row r="117" spans="2:8" x14ac:dyDescent="0.2">
      <c r="B117">
        <f>Person!AC31</f>
        <v>4</v>
      </c>
      <c r="C117">
        <f>Person!AD31</f>
        <v>2</v>
      </c>
      <c r="D117">
        <v>2</v>
      </c>
      <c r="E117" s="147">
        <v>1</v>
      </c>
      <c r="F117" s="147" t="str">
        <f t="shared" si="1"/>
        <v>4221</v>
      </c>
      <c r="G117" t="str">
        <f>Person!AE31</f>
        <v>DI</v>
      </c>
      <c r="H117" s="81">
        <f>Person!AF31</f>
        <v>0</v>
      </c>
    </row>
    <row r="118" spans="2:8" x14ac:dyDescent="0.2">
      <c r="B118">
        <f>Person!AC32</f>
        <v>4</v>
      </c>
      <c r="C118">
        <f>Person!AD32</f>
        <v>2</v>
      </c>
      <c r="D118">
        <v>3</v>
      </c>
      <c r="E118" s="147">
        <v>1</v>
      </c>
      <c r="F118" s="147" t="str">
        <f t="shared" si="1"/>
        <v>4231</v>
      </c>
      <c r="G118" t="str">
        <f>Person!AE32</f>
        <v>MI</v>
      </c>
      <c r="H118" s="81">
        <f>Person!AF32</f>
        <v>0</v>
      </c>
    </row>
    <row r="119" spans="2:8" x14ac:dyDescent="0.2">
      <c r="B119">
        <f>Person!AC33</f>
        <v>4</v>
      </c>
      <c r="C119">
        <f>Person!AD33</f>
        <v>2</v>
      </c>
      <c r="D119">
        <v>4</v>
      </c>
      <c r="E119" s="147">
        <v>1</v>
      </c>
      <c r="F119" s="147" t="str">
        <f t="shared" si="1"/>
        <v>4241</v>
      </c>
      <c r="G119" t="str">
        <f>Person!AE33</f>
        <v>DO</v>
      </c>
      <c r="H119" s="81">
        <f>Person!AF33</f>
        <v>0</v>
      </c>
    </row>
    <row r="120" spans="2:8" x14ac:dyDescent="0.2">
      <c r="B120">
        <f>Person!AC34</f>
        <v>4</v>
      </c>
      <c r="C120">
        <f>Person!AD34</f>
        <v>2</v>
      </c>
      <c r="D120">
        <v>5</v>
      </c>
      <c r="E120" s="147">
        <v>1</v>
      </c>
      <c r="F120" s="147" t="str">
        <f t="shared" si="1"/>
        <v>4251</v>
      </c>
      <c r="G120" t="str">
        <f>Person!AE34</f>
        <v>FR</v>
      </c>
      <c r="H120" s="81">
        <f>Person!AF34</f>
        <v>0</v>
      </c>
    </row>
    <row r="121" spans="2:8" x14ac:dyDescent="0.2">
      <c r="B121">
        <f>Person!AC35</f>
        <v>4</v>
      </c>
      <c r="C121">
        <f>Person!AD35</f>
        <v>2</v>
      </c>
      <c r="D121">
        <v>6</v>
      </c>
      <c r="E121" s="147">
        <v>1</v>
      </c>
      <c r="F121" s="147" t="str">
        <f t="shared" si="1"/>
        <v>4261</v>
      </c>
      <c r="G121" t="str">
        <f>Person!AE35</f>
        <v>SA</v>
      </c>
      <c r="H121" s="81">
        <f>Person!AF35</f>
        <v>0</v>
      </c>
    </row>
    <row r="122" spans="2:8" x14ac:dyDescent="0.2">
      <c r="B122">
        <f>Person!AC36</f>
        <v>4</v>
      </c>
      <c r="C122">
        <f>Person!AD36</f>
        <v>2</v>
      </c>
      <c r="D122">
        <v>7</v>
      </c>
      <c r="E122" s="147">
        <v>1</v>
      </c>
      <c r="F122" s="147" t="str">
        <f t="shared" si="1"/>
        <v>4271</v>
      </c>
      <c r="G122" t="str">
        <f>Person!AE36</f>
        <v>SO</v>
      </c>
      <c r="H122" s="81">
        <f>Person!AF36</f>
        <v>0</v>
      </c>
    </row>
    <row r="123" spans="2:8" x14ac:dyDescent="0.2">
      <c r="B123">
        <f>Person!AC43</f>
        <v>4</v>
      </c>
      <c r="C123">
        <f>Person!AD43</f>
        <v>3</v>
      </c>
      <c r="D123">
        <v>1</v>
      </c>
      <c r="E123" s="147">
        <v>1</v>
      </c>
      <c r="F123" s="147" t="str">
        <f t="shared" si="1"/>
        <v>4311</v>
      </c>
      <c r="G123" t="str">
        <f>Person!AE43</f>
        <v>MO</v>
      </c>
      <c r="H123" s="81">
        <f>Person!AF43</f>
        <v>0</v>
      </c>
    </row>
    <row r="124" spans="2:8" x14ac:dyDescent="0.2">
      <c r="B124">
        <f>Person!AC44</f>
        <v>4</v>
      </c>
      <c r="C124">
        <f>Person!AD44</f>
        <v>3</v>
      </c>
      <c r="D124">
        <v>2</v>
      </c>
      <c r="E124" s="147">
        <v>1</v>
      </c>
      <c r="F124" s="147" t="str">
        <f t="shared" si="1"/>
        <v>4321</v>
      </c>
      <c r="G124" t="str">
        <f>Person!AE44</f>
        <v>DI</v>
      </c>
      <c r="H124" s="81">
        <f>Person!AF44</f>
        <v>0</v>
      </c>
    </row>
    <row r="125" spans="2:8" x14ac:dyDescent="0.2">
      <c r="B125">
        <f>Person!AC45</f>
        <v>4</v>
      </c>
      <c r="C125">
        <f>Person!AD45</f>
        <v>3</v>
      </c>
      <c r="D125">
        <v>3</v>
      </c>
      <c r="E125" s="147">
        <v>1</v>
      </c>
      <c r="F125" s="147" t="str">
        <f t="shared" si="1"/>
        <v>4331</v>
      </c>
      <c r="G125" t="str">
        <f>Person!AE45</f>
        <v>MI</v>
      </c>
      <c r="H125" s="81">
        <f>Person!AF45</f>
        <v>0</v>
      </c>
    </row>
    <row r="126" spans="2:8" x14ac:dyDescent="0.2">
      <c r="B126">
        <f>Person!AC46</f>
        <v>4</v>
      </c>
      <c r="C126">
        <f>Person!AD46</f>
        <v>3</v>
      </c>
      <c r="D126">
        <v>4</v>
      </c>
      <c r="E126" s="147">
        <v>1</v>
      </c>
      <c r="F126" s="147" t="str">
        <f t="shared" si="1"/>
        <v>4341</v>
      </c>
      <c r="G126" t="str">
        <f>Person!AE46</f>
        <v>DO</v>
      </c>
      <c r="H126" s="81">
        <f>Person!AF46</f>
        <v>0</v>
      </c>
    </row>
    <row r="127" spans="2:8" x14ac:dyDescent="0.2">
      <c r="B127">
        <f>Person!AC47</f>
        <v>4</v>
      </c>
      <c r="C127">
        <f>Person!AD47</f>
        <v>3</v>
      </c>
      <c r="D127">
        <v>5</v>
      </c>
      <c r="E127" s="147">
        <v>1</v>
      </c>
      <c r="F127" s="147" t="str">
        <f t="shared" si="1"/>
        <v>4351</v>
      </c>
      <c r="G127" t="str">
        <f>Person!AE47</f>
        <v>FR</v>
      </c>
      <c r="H127" s="81">
        <f>Person!AF47</f>
        <v>0</v>
      </c>
    </row>
    <row r="128" spans="2:8" x14ac:dyDescent="0.2">
      <c r="B128">
        <f>Person!AC48</f>
        <v>4</v>
      </c>
      <c r="C128">
        <f>Person!AD48</f>
        <v>3</v>
      </c>
      <c r="D128">
        <v>6</v>
      </c>
      <c r="E128" s="147">
        <v>1</v>
      </c>
      <c r="F128" s="147" t="str">
        <f t="shared" si="1"/>
        <v>4361</v>
      </c>
      <c r="G128" t="str">
        <f>Person!AE48</f>
        <v>SA</v>
      </c>
      <c r="H128" s="81">
        <f>Person!AF48</f>
        <v>0</v>
      </c>
    </row>
    <row r="129" spans="2:8" x14ac:dyDescent="0.2">
      <c r="B129">
        <f>Person!AC49</f>
        <v>4</v>
      </c>
      <c r="C129">
        <f>Person!AD49</f>
        <v>3</v>
      </c>
      <c r="D129">
        <v>7</v>
      </c>
      <c r="E129" s="147">
        <v>1</v>
      </c>
      <c r="F129" s="147" t="str">
        <f t="shared" si="1"/>
        <v>4371</v>
      </c>
      <c r="G129" t="str">
        <f>Person!AE49</f>
        <v>SO</v>
      </c>
      <c r="H129" s="81">
        <f>Person!AF49</f>
        <v>0</v>
      </c>
    </row>
    <row r="130" spans="2:8" x14ac:dyDescent="0.2">
      <c r="B130">
        <f>Person!AC56</f>
        <v>4</v>
      </c>
      <c r="C130">
        <f>Person!AD56</f>
        <v>4</v>
      </c>
      <c r="D130">
        <v>1</v>
      </c>
      <c r="E130" s="147">
        <v>1</v>
      </c>
      <c r="F130" s="147" t="str">
        <f t="shared" si="1"/>
        <v>4411</v>
      </c>
      <c r="G130" t="str">
        <f>Person!AE56</f>
        <v>MO</v>
      </c>
      <c r="H130" s="81">
        <f>Person!AF56</f>
        <v>0</v>
      </c>
    </row>
    <row r="131" spans="2:8" x14ac:dyDescent="0.2">
      <c r="B131">
        <f>Person!AC57</f>
        <v>4</v>
      </c>
      <c r="C131">
        <f>Person!AD57</f>
        <v>4</v>
      </c>
      <c r="D131">
        <v>2</v>
      </c>
      <c r="E131" s="147">
        <v>1</v>
      </c>
      <c r="F131" s="147" t="str">
        <f t="shared" si="1"/>
        <v>4421</v>
      </c>
      <c r="G131" t="str">
        <f>Person!AE57</f>
        <v>DI</v>
      </c>
      <c r="H131" s="81">
        <f>Person!AF57</f>
        <v>0</v>
      </c>
    </row>
    <row r="132" spans="2:8" x14ac:dyDescent="0.2">
      <c r="B132">
        <f>Person!AC58</f>
        <v>4</v>
      </c>
      <c r="C132">
        <f>Person!AD58</f>
        <v>4</v>
      </c>
      <c r="D132">
        <v>3</v>
      </c>
      <c r="E132" s="147">
        <v>1</v>
      </c>
      <c r="F132" s="147" t="str">
        <f t="shared" si="1"/>
        <v>4431</v>
      </c>
      <c r="G132" t="str">
        <f>Person!AE58</f>
        <v>MI</v>
      </c>
      <c r="H132" s="81">
        <f>Person!AF58</f>
        <v>0</v>
      </c>
    </row>
    <row r="133" spans="2:8" x14ac:dyDescent="0.2">
      <c r="B133">
        <f>Person!AC59</f>
        <v>4</v>
      </c>
      <c r="C133">
        <f>Person!AD59</f>
        <v>4</v>
      </c>
      <c r="D133">
        <v>4</v>
      </c>
      <c r="E133" s="147">
        <v>1</v>
      </c>
      <c r="F133" s="147" t="str">
        <f t="shared" ref="F133:F196" si="2">CONCATENATE(B133,C133,D133,E133)</f>
        <v>4441</v>
      </c>
      <c r="G133" t="str">
        <f>Person!AE59</f>
        <v>DO</v>
      </c>
      <c r="H133" s="81">
        <f>Person!AF59</f>
        <v>0</v>
      </c>
    </row>
    <row r="134" spans="2:8" x14ac:dyDescent="0.2">
      <c r="B134">
        <f>Person!AC60</f>
        <v>4</v>
      </c>
      <c r="C134">
        <f>Person!AD60</f>
        <v>4</v>
      </c>
      <c r="D134">
        <v>5</v>
      </c>
      <c r="E134" s="147">
        <v>1</v>
      </c>
      <c r="F134" s="147" t="str">
        <f t="shared" si="2"/>
        <v>4451</v>
      </c>
      <c r="G134" t="str">
        <f>Person!AE60</f>
        <v>FR</v>
      </c>
      <c r="H134" s="81">
        <f>Person!AF60</f>
        <v>0</v>
      </c>
    </row>
    <row r="135" spans="2:8" x14ac:dyDescent="0.2">
      <c r="B135">
        <f>Person!AC61</f>
        <v>4</v>
      </c>
      <c r="C135">
        <f>Person!AD61</f>
        <v>4</v>
      </c>
      <c r="D135">
        <v>6</v>
      </c>
      <c r="E135" s="147">
        <v>1</v>
      </c>
      <c r="F135" s="147" t="str">
        <f t="shared" si="2"/>
        <v>4461</v>
      </c>
      <c r="G135" t="str">
        <f>Person!AE61</f>
        <v>SA</v>
      </c>
      <c r="H135" s="81">
        <f>Person!AF61</f>
        <v>0</v>
      </c>
    </row>
    <row r="136" spans="2:8" x14ac:dyDescent="0.2">
      <c r="B136">
        <f>Person!AC62</f>
        <v>4</v>
      </c>
      <c r="C136">
        <f>Person!AD62</f>
        <v>4</v>
      </c>
      <c r="D136">
        <v>7</v>
      </c>
      <c r="E136" s="147">
        <v>1</v>
      </c>
      <c r="F136" s="147" t="str">
        <f t="shared" si="2"/>
        <v>4471</v>
      </c>
      <c r="G136" t="str">
        <f>Person!AE62</f>
        <v>SO</v>
      </c>
      <c r="H136" s="81">
        <f>Person!AF62</f>
        <v>0</v>
      </c>
    </row>
    <row r="137" spans="2:8" x14ac:dyDescent="0.2">
      <c r="B137">
        <f>Person!AC69</f>
        <v>4</v>
      </c>
      <c r="C137">
        <f>Person!AD69</f>
        <v>5</v>
      </c>
      <c r="D137">
        <v>1</v>
      </c>
      <c r="E137" s="147">
        <v>1</v>
      </c>
      <c r="F137" s="147" t="str">
        <f t="shared" si="2"/>
        <v>4511</v>
      </c>
      <c r="G137" t="str">
        <f>Person!AE69</f>
        <v>MO</v>
      </c>
      <c r="H137" s="81">
        <f>Person!AF69</f>
        <v>0</v>
      </c>
    </row>
    <row r="138" spans="2:8" x14ac:dyDescent="0.2">
      <c r="B138">
        <f>Person!AC70</f>
        <v>4</v>
      </c>
      <c r="C138">
        <f>Person!AD70</f>
        <v>5</v>
      </c>
      <c r="D138">
        <v>2</v>
      </c>
      <c r="E138" s="147">
        <v>1</v>
      </c>
      <c r="F138" s="147" t="str">
        <f t="shared" si="2"/>
        <v>4521</v>
      </c>
      <c r="G138" t="str">
        <f>Person!AE70</f>
        <v>DI</v>
      </c>
      <c r="H138" s="81">
        <f>Person!AF70</f>
        <v>0</v>
      </c>
    </row>
    <row r="139" spans="2:8" x14ac:dyDescent="0.2">
      <c r="B139">
        <f>Person!AC71</f>
        <v>4</v>
      </c>
      <c r="C139">
        <f>Person!AD71</f>
        <v>5</v>
      </c>
      <c r="D139">
        <v>3</v>
      </c>
      <c r="E139" s="147">
        <v>1</v>
      </c>
      <c r="F139" s="147" t="str">
        <f t="shared" si="2"/>
        <v>4531</v>
      </c>
      <c r="G139" t="str">
        <f>Person!AE71</f>
        <v>MI</v>
      </c>
      <c r="H139" s="81">
        <f>Person!AF71</f>
        <v>0</v>
      </c>
    </row>
    <row r="140" spans="2:8" x14ac:dyDescent="0.2">
      <c r="B140">
        <f>Person!AC72</f>
        <v>4</v>
      </c>
      <c r="C140">
        <f>Person!AD72</f>
        <v>5</v>
      </c>
      <c r="D140">
        <v>4</v>
      </c>
      <c r="E140" s="147">
        <v>1</v>
      </c>
      <c r="F140" s="147" t="str">
        <f t="shared" si="2"/>
        <v>4541</v>
      </c>
      <c r="G140" t="str">
        <f>Person!AE72</f>
        <v>DO</v>
      </c>
      <c r="H140" s="81">
        <f>Person!AF72</f>
        <v>0</v>
      </c>
    </row>
    <row r="141" spans="2:8" x14ac:dyDescent="0.2">
      <c r="B141">
        <f>Person!AC73</f>
        <v>4</v>
      </c>
      <c r="C141">
        <f>Person!AD73</f>
        <v>5</v>
      </c>
      <c r="D141">
        <v>5</v>
      </c>
      <c r="E141" s="147">
        <v>1</v>
      </c>
      <c r="F141" s="147" t="str">
        <f t="shared" si="2"/>
        <v>4551</v>
      </c>
      <c r="G141" t="str">
        <f>Person!AE73</f>
        <v>FR</v>
      </c>
      <c r="H141" s="81">
        <f>Person!AF73</f>
        <v>0</v>
      </c>
    </row>
    <row r="142" spans="2:8" x14ac:dyDescent="0.2">
      <c r="B142">
        <f>Person!AC74</f>
        <v>4</v>
      </c>
      <c r="C142">
        <f>Person!AD74</f>
        <v>5</v>
      </c>
      <c r="D142">
        <v>6</v>
      </c>
      <c r="E142" s="147">
        <v>1</v>
      </c>
      <c r="F142" s="147" t="str">
        <f t="shared" si="2"/>
        <v>4561</v>
      </c>
      <c r="G142" t="str">
        <f>Person!AE74</f>
        <v>SA</v>
      </c>
      <c r="H142" s="81">
        <f>Person!AF74</f>
        <v>0</v>
      </c>
    </row>
    <row r="143" spans="2:8" x14ac:dyDescent="0.2">
      <c r="B143">
        <f>Person!AC75</f>
        <v>4</v>
      </c>
      <c r="C143">
        <f>Person!AD75</f>
        <v>5</v>
      </c>
      <c r="D143">
        <v>7</v>
      </c>
      <c r="E143" s="147">
        <v>1</v>
      </c>
      <c r="F143" s="147" t="str">
        <f t="shared" si="2"/>
        <v>4571</v>
      </c>
      <c r="G143" t="str">
        <f>Person!AE75</f>
        <v>SO</v>
      </c>
      <c r="H143" s="81">
        <f>Person!AF75</f>
        <v>0</v>
      </c>
    </row>
    <row r="144" spans="2:8" s="147" customFormat="1" x14ac:dyDescent="0.2">
      <c r="B144" s="147">
        <f t="shared" ref="B144:D163" si="3">B4</f>
        <v>1</v>
      </c>
      <c r="C144" s="147">
        <f t="shared" si="3"/>
        <v>1</v>
      </c>
      <c r="D144" s="147">
        <f t="shared" si="3"/>
        <v>1</v>
      </c>
      <c r="E144" s="147">
        <v>2</v>
      </c>
      <c r="F144" s="147" t="str">
        <f t="shared" si="2"/>
        <v>1112</v>
      </c>
      <c r="G144" s="147" t="str">
        <f t="shared" ref="G144:G175" si="4">G4</f>
        <v>MO</v>
      </c>
      <c r="H144" s="253">
        <f>Person!H17</f>
        <v>0</v>
      </c>
    </row>
    <row r="145" spans="2:8" x14ac:dyDescent="0.2">
      <c r="B145">
        <f t="shared" si="3"/>
        <v>1</v>
      </c>
      <c r="C145">
        <f t="shared" si="3"/>
        <v>1</v>
      </c>
      <c r="D145">
        <f t="shared" si="3"/>
        <v>2</v>
      </c>
      <c r="E145" s="147">
        <v>2</v>
      </c>
      <c r="F145" s="147" t="str">
        <f t="shared" si="2"/>
        <v>1122</v>
      </c>
      <c r="G145" t="str">
        <f t="shared" si="4"/>
        <v>DI</v>
      </c>
      <c r="H145" s="253">
        <f>Person!H18</f>
        <v>0</v>
      </c>
    </row>
    <row r="146" spans="2:8" x14ac:dyDescent="0.2">
      <c r="B146">
        <f t="shared" si="3"/>
        <v>1</v>
      </c>
      <c r="C146">
        <f t="shared" si="3"/>
        <v>1</v>
      </c>
      <c r="D146">
        <f t="shared" si="3"/>
        <v>3</v>
      </c>
      <c r="E146" s="147">
        <v>2</v>
      </c>
      <c r="F146" s="147" t="str">
        <f t="shared" si="2"/>
        <v>1132</v>
      </c>
      <c r="G146" t="str">
        <f t="shared" si="4"/>
        <v>MI</v>
      </c>
      <c r="H146" s="253">
        <f>Person!H19</f>
        <v>0</v>
      </c>
    </row>
    <row r="147" spans="2:8" x14ac:dyDescent="0.2">
      <c r="B147">
        <f t="shared" si="3"/>
        <v>1</v>
      </c>
      <c r="C147">
        <f t="shared" si="3"/>
        <v>1</v>
      </c>
      <c r="D147">
        <f t="shared" si="3"/>
        <v>4</v>
      </c>
      <c r="E147" s="147">
        <v>2</v>
      </c>
      <c r="F147" s="147" t="str">
        <f t="shared" si="2"/>
        <v>1142</v>
      </c>
      <c r="G147" t="str">
        <f t="shared" si="4"/>
        <v>DO</v>
      </c>
      <c r="H147" s="253">
        <f>Person!H20</f>
        <v>0</v>
      </c>
    </row>
    <row r="148" spans="2:8" x14ac:dyDescent="0.2">
      <c r="B148">
        <f t="shared" si="3"/>
        <v>1</v>
      </c>
      <c r="C148">
        <f t="shared" si="3"/>
        <v>1</v>
      </c>
      <c r="D148">
        <f t="shared" si="3"/>
        <v>5</v>
      </c>
      <c r="E148" s="147">
        <v>2</v>
      </c>
      <c r="F148" s="147" t="str">
        <f t="shared" si="2"/>
        <v>1152</v>
      </c>
      <c r="G148" t="str">
        <f t="shared" si="4"/>
        <v>FR</v>
      </c>
      <c r="H148" s="253">
        <f>Person!H21</f>
        <v>0</v>
      </c>
    </row>
    <row r="149" spans="2:8" x14ac:dyDescent="0.2">
      <c r="B149">
        <f t="shared" si="3"/>
        <v>1</v>
      </c>
      <c r="C149">
        <f t="shared" si="3"/>
        <v>1</v>
      </c>
      <c r="D149">
        <f t="shared" si="3"/>
        <v>6</v>
      </c>
      <c r="E149" s="147">
        <v>2</v>
      </c>
      <c r="F149" s="147" t="str">
        <f t="shared" si="2"/>
        <v>1162</v>
      </c>
      <c r="G149" t="str">
        <f t="shared" si="4"/>
        <v>SA</v>
      </c>
      <c r="H149" s="253">
        <f>Person!H22</f>
        <v>0</v>
      </c>
    </row>
    <row r="150" spans="2:8" x14ac:dyDescent="0.2">
      <c r="B150">
        <f t="shared" si="3"/>
        <v>1</v>
      </c>
      <c r="C150">
        <f t="shared" si="3"/>
        <v>1</v>
      </c>
      <c r="D150">
        <f t="shared" si="3"/>
        <v>7</v>
      </c>
      <c r="E150" s="147">
        <v>2</v>
      </c>
      <c r="F150" s="147" t="str">
        <f t="shared" si="2"/>
        <v>1172</v>
      </c>
      <c r="G150" t="str">
        <f t="shared" si="4"/>
        <v>SO</v>
      </c>
      <c r="H150" s="253">
        <f>Person!H23</f>
        <v>0</v>
      </c>
    </row>
    <row r="151" spans="2:8" x14ac:dyDescent="0.2">
      <c r="B151">
        <f t="shared" si="3"/>
        <v>1</v>
      </c>
      <c r="C151">
        <f t="shared" si="3"/>
        <v>2</v>
      </c>
      <c r="D151">
        <f t="shared" si="3"/>
        <v>1</v>
      </c>
      <c r="E151" s="147">
        <v>2</v>
      </c>
      <c r="F151" s="147" t="str">
        <f t="shared" si="2"/>
        <v>1212</v>
      </c>
      <c r="G151" t="str">
        <f t="shared" si="4"/>
        <v>MO</v>
      </c>
      <c r="H151" s="81">
        <f>Person!H30</f>
        <v>0</v>
      </c>
    </row>
    <row r="152" spans="2:8" x14ac:dyDescent="0.2">
      <c r="B152">
        <f t="shared" si="3"/>
        <v>1</v>
      </c>
      <c r="C152">
        <f t="shared" si="3"/>
        <v>2</v>
      </c>
      <c r="D152">
        <f t="shared" si="3"/>
        <v>2</v>
      </c>
      <c r="E152" s="147">
        <v>2</v>
      </c>
      <c r="F152" s="147" t="str">
        <f t="shared" si="2"/>
        <v>1222</v>
      </c>
      <c r="G152" t="str">
        <f t="shared" si="4"/>
        <v>DI</v>
      </c>
      <c r="H152" s="81">
        <f>Person!H31</f>
        <v>0</v>
      </c>
    </row>
    <row r="153" spans="2:8" x14ac:dyDescent="0.2">
      <c r="B153">
        <f t="shared" si="3"/>
        <v>1</v>
      </c>
      <c r="C153">
        <f t="shared" si="3"/>
        <v>2</v>
      </c>
      <c r="D153">
        <f t="shared" si="3"/>
        <v>3</v>
      </c>
      <c r="E153" s="147">
        <v>2</v>
      </c>
      <c r="F153" s="147" t="str">
        <f t="shared" si="2"/>
        <v>1232</v>
      </c>
      <c r="G153" t="str">
        <f t="shared" si="4"/>
        <v>MI</v>
      </c>
      <c r="H153" s="81">
        <f>Person!H32</f>
        <v>0</v>
      </c>
    </row>
    <row r="154" spans="2:8" x14ac:dyDescent="0.2">
      <c r="B154">
        <f t="shared" si="3"/>
        <v>1</v>
      </c>
      <c r="C154">
        <f t="shared" si="3"/>
        <v>2</v>
      </c>
      <c r="D154">
        <f t="shared" si="3"/>
        <v>4</v>
      </c>
      <c r="E154" s="147">
        <v>2</v>
      </c>
      <c r="F154" s="147" t="str">
        <f t="shared" si="2"/>
        <v>1242</v>
      </c>
      <c r="G154" t="str">
        <f t="shared" si="4"/>
        <v>DO</v>
      </c>
      <c r="H154" s="81">
        <f>Person!H33</f>
        <v>0</v>
      </c>
    </row>
    <row r="155" spans="2:8" x14ac:dyDescent="0.2">
      <c r="B155">
        <f t="shared" si="3"/>
        <v>1</v>
      </c>
      <c r="C155">
        <f t="shared" si="3"/>
        <v>2</v>
      </c>
      <c r="D155">
        <f t="shared" si="3"/>
        <v>5</v>
      </c>
      <c r="E155" s="147">
        <v>2</v>
      </c>
      <c r="F155" s="147" t="str">
        <f t="shared" si="2"/>
        <v>1252</v>
      </c>
      <c r="G155" t="str">
        <f t="shared" si="4"/>
        <v>FR</v>
      </c>
      <c r="H155" s="81">
        <f>Person!H34</f>
        <v>0</v>
      </c>
    </row>
    <row r="156" spans="2:8" x14ac:dyDescent="0.2">
      <c r="B156">
        <f t="shared" si="3"/>
        <v>1</v>
      </c>
      <c r="C156">
        <f t="shared" si="3"/>
        <v>2</v>
      </c>
      <c r="D156">
        <f t="shared" si="3"/>
        <v>6</v>
      </c>
      <c r="E156" s="147">
        <v>2</v>
      </c>
      <c r="F156" s="147" t="str">
        <f t="shared" si="2"/>
        <v>1262</v>
      </c>
      <c r="G156" t="str">
        <f t="shared" si="4"/>
        <v>SA</v>
      </c>
      <c r="H156" s="81">
        <f>Person!H35</f>
        <v>0</v>
      </c>
    </row>
    <row r="157" spans="2:8" x14ac:dyDescent="0.2">
      <c r="B157">
        <f t="shared" si="3"/>
        <v>1</v>
      </c>
      <c r="C157">
        <f t="shared" si="3"/>
        <v>2</v>
      </c>
      <c r="D157">
        <f t="shared" si="3"/>
        <v>7</v>
      </c>
      <c r="E157" s="147">
        <v>2</v>
      </c>
      <c r="F157" s="147" t="str">
        <f t="shared" si="2"/>
        <v>1272</v>
      </c>
      <c r="G157" t="str">
        <f t="shared" si="4"/>
        <v>SO</v>
      </c>
      <c r="H157" s="81">
        <f>Person!H36</f>
        <v>0</v>
      </c>
    </row>
    <row r="158" spans="2:8" x14ac:dyDescent="0.2">
      <c r="B158">
        <f t="shared" si="3"/>
        <v>1</v>
      </c>
      <c r="C158">
        <f t="shared" si="3"/>
        <v>3</v>
      </c>
      <c r="D158">
        <f t="shared" si="3"/>
        <v>1</v>
      </c>
      <c r="E158" s="147">
        <v>2</v>
      </c>
      <c r="F158" s="147" t="str">
        <f t="shared" si="2"/>
        <v>1312</v>
      </c>
      <c r="G158" t="str">
        <f t="shared" si="4"/>
        <v>MO</v>
      </c>
      <c r="H158" s="81">
        <f>Person!H43</f>
        <v>0</v>
      </c>
    </row>
    <row r="159" spans="2:8" x14ac:dyDescent="0.2">
      <c r="B159">
        <f t="shared" si="3"/>
        <v>1</v>
      </c>
      <c r="C159">
        <f t="shared" si="3"/>
        <v>3</v>
      </c>
      <c r="D159">
        <f t="shared" si="3"/>
        <v>2</v>
      </c>
      <c r="E159" s="147">
        <v>2</v>
      </c>
      <c r="F159" s="147" t="str">
        <f t="shared" si="2"/>
        <v>1322</v>
      </c>
      <c r="G159" t="str">
        <f t="shared" si="4"/>
        <v>DI</v>
      </c>
      <c r="H159" s="81">
        <f>Person!H44</f>
        <v>0</v>
      </c>
    </row>
    <row r="160" spans="2:8" x14ac:dyDescent="0.2">
      <c r="B160">
        <f t="shared" si="3"/>
        <v>1</v>
      </c>
      <c r="C160">
        <f t="shared" si="3"/>
        <v>3</v>
      </c>
      <c r="D160">
        <f t="shared" si="3"/>
        <v>3</v>
      </c>
      <c r="E160" s="147">
        <v>2</v>
      </c>
      <c r="F160" s="147" t="str">
        <f t="shared" si="2"/>
        <v>1332</v>
      </c>
      <c r="G160" t="str">
        <f t="shared" si="4"/>
        <v>MI</v>
      </c>
      <c r="H160" s="81">
        <f>Person!H45</f>
        <v>0</v>
      </c>
    </row>
    <row r="161" spans="2:8" x14ac:dyDescent="0.2">
      <c r="B161">
        <f t="shared" si="3"/>
        <v>1</v>
      </c>
      <c r="C161">
        <f t="shared" si="3"/>
        <v>3</v>
      </c>
      <c r="D161">
        <f t="shared" si="3"/>
        <v>4</v>
      </c>
      <c r="E161" s="147">
        <v>2</v>
      </c>
      <c r="F161" s="147" t="str">
        <f t="shared" si="2"/>
        <v>1342</v>
      </c>
      <c r="G161" t="str">
        <f t="shared" si="4"/>
        <v>DO</v>
      </c>
      <c r="H161" s="81">
        <f>Person!H46</f>
        <v>0</v>
      </c>
    </row>
    <row r="162" spans="2:8" x14ac:dyDescent="0.2">
      <c r="B162">
        <f t="shared" si="3"/>
        <v>1</v>
      </c>
      <c r="C162">
        <f t="shared" si="3"/>
        <v>3</v>
      </c>
      <c r="D162">
        <f t="shared" si="3"/>
        <v>5</v>
      </c>
      <c r="E162" s="147">
        <v>2</v>
      </c>
      <c r="F162" s="147" t="str">
        <f t="shared" si="2"/>
        <v>1352</v>
      </c>
      <c r="G162" t="str">
        <f t="shared" si="4"/>
        <v>FR</v>
      </c>
      <c r="H162" s="81">
        <f>Person!H47</f>
        <v>0</v>
      </c>
    </row>
    <row r="163" spans="2:8" x14ac:dyDescent="0.2">
      <c r="B163">
        <f t="shared" si="3"/>
        <v>1</v>
      </c>
      <c r="C163">
        <f t="shared" si="3"/>
        <v>3</v>
      </c>
      <c r="D163">
        <f t="shared" si="3"/>
        <v>6</v>
      </c>
      <c r="E163" s="147">
        <v>2</v>
      </c>
      <c r="F163" s="147" t="str">
        <f t="shared" si="2"/>
        <v>1362</v>
      </c>
      <c r="G163" t="str">
        <f t="shared" si="4"/>
        <v>SA</v>
      </c>
      <c r="H163" s="81">
        <f>Person!H48</f>
        <v>0</v>
      </c>
    </row>
    <row r="164" spans="2:8" x14ac:dyDescent="0.2">
      <c r="B164">
        <f t="shared" ref="B164:D183" si="5">B24</f>
        <v>1</v>
      </c>
      <c r="C164">
        <f t="shared" si="5"/>
        <v>3</v>
      </c>
      <c r="D164">
        <f t="shared" si="5"/>
        <v>7</v>
      </c>
      <c r="E164" s="147">
        <v>2</v>
      </c>
      <c r="F164" s="147" t="str">
        <f t="shared" si="2"/>
        <v>1372</v>
      </c>
      <c r="G164" t="str">
        <f t="shared" si="4"/>
        <v>SO</v>
      </c>
      <c r="H164" s="81">
        <f>Person!H49</f>
        <v>0</v>
      </c>
    </row>
    <row r="165" spans="2:8" x14ac:dyDescent="0.2">
      <c r="B165">
        <f t="shared" si="5"/>
        <v>1</v>
      </c>
      <c r="C165">
        <f t="shared" si="5"/>
        <v>4</v>
      </c>
      <c r="D165">
        <f t="shared" si="5"/>
        <v>1</v>
      </c>
      <c r="E165" s="147">
        <v>2</v>
      </c>
      <c r="F165" s="147" t="str">
        <f t="shared" si="2"/>
        <v>1412</v>
      </c>
      <c r="G165" t="str">
        <f t="shared" si="4"/>
        <v>MO</v>
      </c>
      <c r="H165" s="81">
        <f>Person!H56</f>
        <v>0</v>
      </c>
    </row>
    <row r="166" spans="2:8" x14ac:dyDescent="0.2">
      <c r="B166">
        <f t="shared" si="5"/>
        <v>1</v>
      </c>
      <c r="C166">
        <f t="shared" si="5"/>
        <v>4</v>
      </c>
      <c r="D166">
        <f t="shared" si="5"/>
        <v>2</v>
      </c>
      <c r="E166" s="147">
        <v>2</v>
      </c>
      <c r="F166" s="147" t="str">
        <f t="shared" si="2"/>
        <v>1422</v>
      </c>
      <c r="G166" t="str">
        <f t="shared" si="4"/>
        <v>DI</v>
      </c>
      <c r="H166" s="81">
        <f>Person!H57</f>
        <v>0</v>
      </c>
    </row>
    <row r="167" spans="2:8" x14ac:dyDescent="0.2">
      <c r="B167">
        <f t="shared" si="5"/>
        <v>1</v>
      </c>
      <c r="C167">
        <f t="shared" si="5"/>
        <v>4</v>
      </c>
      <c r="D167">
        <f t="shared" si="5"/>
        <v>3</v>
      </c>
      <c r="E167" s="147">
        <v>2</v>
      </c>
      <c r="F167" s="147" t="str">
        <f t="shared" si="2"/>
        <v>1432</v>
      </c>
      <c r="G167" t="str">
        <f t="shared" si="4"/>
        <v>MI</v>
      </c>
      <c r="H167" s="81">
        <f>Person!H58</f>
        <v>0</v>
      </c>
    </row>
    <row r="168" spans="2:8" x14ac:dyDescent="0.2">
      <c r="B168">
        <f t="shared" si="5"/>
        <v>1</v>
      </c>
      <c r="C168">
        <f t="shared" si="5"/>
        <v>4</v>
      </c>
      <c r="D168">
        <f t="shared" si="5"/>
        <v>4</v>
      </c>
      <c r="E168" s="147">
        <v>2</v>
      </c>
      <c r="F168" s="147" t="str">
        <f t="shared" si="2"/>
        <v>1442</v>
      </c>
      <c r="G168" t="str">
        <f t="shared" si="4"/>
        <v>DO</v>
      </c>
      <c r="H168" s="81">
        <f>Person!H59</f>
        <v>0</v>
      </c>
    </row>
    <row r="169" spans="2:8" x14ac:dyDescent="0.2">
      <c r="B169">
        <f t="shared" si="5"/>
        <v>1</v>
      </c>
      <c r="C169">
        <f t="shared" si="5"/>
        <v>4</v>
      </c>
      <c r="D169">
        <f t="shared" si="5"/>
        <v>5</v>
      </c>
      <c r="E169" s="147">
        <v>2</v>
      </c>
      <c r="F169" s="147" t="str">
        <f t="shared" si="2"/>
        <v>1452</v>
      </c>
      <c r="G169" t="str">
        <f t="shared" si="4"/>
        <v>FR</v>
      </c>
      <c r="H169" s="81">
        <f>Person!H60</f>
        <v>0</v>
      </c>
    </row>
    <row r="170" spans="2:8" x14ac:dyDescent="0.2">
      <c r="B170">
        <f t="shared" si="5"/>
        <v>1</v>
      </c>
      <c r="C170">
        <f t="shared" si="5"/>
        <v>4</v>
      </c>
      <c r="D170">
        <f t="shared" si="5"/>
        <v>6</v>
      </c>
      <c r="E170" s="147">
        <v>2</v>
      </c>
      <c r="F170" s="147" t="str">
        <f t="shared" si="2"/>
        <v>1462</v>
      </c>
      <c r="G170" t="str">
        <f t="shared" si="4"/>
        <v>SA</v>
      </c>
      <c r="H170" s="81">
        <f>Person!H61</f>
        <v>0</v>
      </c>
    </row>
    <row r="171" spans="2:8" x14ac:dyDescent="0.2">
      <c r="B171">
        <f t="shared" si="5"/>
        <v>1</v>
      </c>
      <c r="C171">
        <f t="shared" si="5"/>
        <v>4</v>
      </c>
      <c r="D171">
        <f t="shared" si="5"/>
        <v>7</v>
      </c>
      <c r="E171" s="147">
        <v>2</v>
      </c>
      <c r="F171" s="147" t="str">
        <f t="shared" si="2"/>
        <v>1472</v>
      </c>
      <c r="G171" t="str">
        <f t="shared" si="4"/>
        <v>SO</v>
      </c>
      <c r="H171" s="81">
        <f>Person!H62</f>
        <v>0</v>
      </c>
    </row>
    <row r="172" spans="2:8" x14ac:dyDescent="0.2">
      <c r="B172">
        <f t="shared" si="5"/>
        <v>1</v>
      </c>
      <c r="C172">
        <f t="shared" si="5"/>
        <v>5</v>
      </c>
      <c r="D172">
        <f t="shared" si="5"/>
        <v>1</v>
      </c>
      <c r="E172" s="147">
        <v>2</v>
      </c>
      <c r="F172" s="147" t="str">
        <f t="shared" si="2"/>
        <v>1512</v>
      </c>
      <c r="G172" t="str">
        <f t="shared" si="4"/>
        <v>MO</v>
      </c>
      <c r="H172" s="81">
        <f>Person!H69</f>
        <v>0</v>
      </c>
    </row>
    <row r="173" spans="2:8" x14ac:dyDescent="0.2">
      <c r="B173">
        <f t="shared" si="5"/>
        <v>1</v>
      </c>
      <c r="C173">
        <f t="shared" si="5"/>
        <v>5</v>
      </c>
      <c r="D173">
        <f t="shared" si="5"/>
        <v>2</v>
      </c>
      <c r="E173" s="147">
        <v>2</v>
      </c>
      <c r="F173" s="147" t="str">
        <f t="shared" si="2"/>
        <v>1522</v>
      </c>
      <c r="G173" t="str">
        <f t="shared" si="4"/>
        <v>DI</v>
      </c>
      <c r="H173" s="81">
        <f>Person!H70</f>
        <v>0</v>
      </c>
    </row>
    <row r="174" spans="2:8" x14ac:dyDescent="0.2">
      <c r="B174">
        <f t="shared" si="5"/>
        <v>1</v>
      </c>
      <c r="C174">
        <f t="shared" si="5"/>
        <v>5</v>
      </c>
      <c r="D174">
        <f t="shared" si="5"/>
        <v>3</v>
      </c>
      <c r="E174" s="147">
        <v>2</v>
      </c>
      <c r="F174" s="147" t="str">
        <f t="shared" si="2"/>
        <v>1532</v>
      </c>
      <c r="G174" t="str">
        <f t="shared" si="4"/>
        <v>MI</v>
      </c>
      <c r="H174" s="81">
        <f>Person!H71</f>
        <v>0</v>
      </c>
    </row>
    <row r="175" spans="2:8" x14ac:dyDescent="0.2">
      <c r="B175">
        <f t="shared" si="5"/>
        <v>1</v>
      </c>
      <c r="C175">
        <f t="shared" si="5"/>
        <v>5</v>
      </c>
      <c r="D175">
        <f t="shared" si="5"/>
        <v>4</v>
      </c>
      <c r="E175" s="147">
        <v>2</v>
      </c>
      <c r="F175" s="147" t="str">
        <f t="shared" si="2"/>
        <v>1542</v>
      </c>
      <c r="G175" t="str">
        <f t="shared" si="4"/>
        <v>DO</v>
      </c>
      <c r="H175" s="81">
        <f>Person!H72</f>
        <v>0</v>
      </c>
    </row>
    <row r="176" spans="2:8" x14ac:dyDescent="0.2">
      <c r="B176">
        <f t="shared" si="5"/>
        <v>1</v>
      </c>
      <c r="C176">
        <f t="shared" si="5"/>
        <v>5</v>
      </c>
      <c r="D176">
        <f t="shared" si="5"/>
        <v>5</v>
      </c>
      <c r="E176" s="147">
        <v>2</v>
      </c>
      <c r="F176" s="147" t="str">
        <f t="shared" si="2"/>
        <v>1552</v>
      </c>
      <c r="G176" t="str">
        <f t="shared" ref="G176:G207" si="6">G36</f>
        <v>FR</v>
      </c>
      <c r="H176" s="81">
        <f>Person!H73</f>
        <v>0</v>
      </c>
    </row>
    <row r="177" spans="2:8" x14ac:dyDescent="0.2">
      <c r="B177">
        <f t="shared" si="5"/>
        <v>1</v>
      </c>
      <c r="C177">
        <f t="shared" si="5"/>
        <v>5</v>
      </c>
      <c r="D177">
        <f t="shared" si="5"/>
        <v>6</v>
      </c>
      <c r="E177" s="147">
        <v>2</v>
      </c>
      <c r="F177" s="147" t="str">
        <f t="shared" si="2"/>
        <v>1562</v>
      </c>
      <c r="G177" t="str">
        <f t="shared" si="6"/>
        <v>SA</v>
      </c>
      <c r="H177" s="81">
        <f>Person!H74</f>
        <v>0</v>
      </c>
    </row>
    <row r="178" spans="2:8" x14ac:dyDescent="0.2">
      <c r="B178">
        <f t="shared" si="5"/>
        <v>1</v>
      </c>
      <c r="C178">
        <f t="shared" si="5"/>
        <v>5</v>
      </c>
      <c r="D178">
        <f t="shared" si="5"/>
        <v>7</v>
      </c>
      <c r="E178" s="147">
        <v>2</v>
      </c>
      <c r="F178" s="147" t="str">
        <f t="shared" si="2"/>
        <v>1572</v>
      </c>
      <c r="G178" t="str">
        <f t="shared" si="6"/>
        <v>SO</v>
      </c>
      <c r="H178" s="81">
        <f>Person!H75</f>
        <v>0</v>
      </c>
    </row>
    <row r="179" spans="2:8" x14ac:dyDescent="0.2">
      <c r="B179">
        <f t="shared" si="5"/>
        <v>2</v>
      </c>
      <c r="C179">
        <f t="shared" si="5"/>
        <v>1</v>
      </c>
      <c r="D179">
        <f t="shared" si="5"/>
        <v>1</v>
      </c>
      <c r="E179" s="147">
        <v>2</v>
      </c>
      <c r="F179" s="147" t="str">
        <f t="shared" si="2"/>
        <v>2112</v>
      </c>
      <c r="G179" t="str">
        <f t="shared" si="6"/>
        <v>MO</v>
      </c>
      <c r="H179" s="81">
        <f>Person!P17</f>
        <v>0</v>
      </c>
    </row>
    <row r="180" spans="2:8" x14ac:dyDescent="0.2">
      <c r="B180">
        <f t="shared" si="5"/>
        <v>2</v>
      </c>
      <c r="C180">
        <f t="shared" si="5"/>
        <v>1</v>
      </c>
      <c r="D180">
        <f t="shared" si="5"/>
        <v>2</v>
      </c>
      <c r="E180" s="147">
        <v>2</v>
      </c>
      <c r="F180" s="147" t="str">
        <f t="shared" si="2"/>
        <v>2122</v>
      </c>
      <c r="G180" t="str">
        <f t="shared" si="6"/>
        <v>DI</v>
      </c>
      <c r="H180" s="81">
        <f>Person!P18</f>
        <v>0</v>
      </c>
    </row>
    <row r="181" spans="2:8" x14ac:dyDescent="0.2">
      <c r="B181">
        <f t="shared" si="5"/>
        <v>2</v>
      </c>
      <c r="C181">
        <f t="shared" si="5"/>
        <v>1</v>
      </c>
      <c r="D181">
        <f t="shared" si="5"/>
        <v>3</v>
      </c>
      <c r="E181" s="147">
        <v>2</v>
      </c>
      <c r="F181" s="147" t="str">
        <f t="shared" si="2"/>
        <v>2132</v>
      </c>
      <c r="G181" t="str">
        <f t="shared" si="6"/>
        <v>MI</v>
      </c>
      <c r="H181" s="81">
        <f>Person!P19</f>
        <v>0</v>
      </c>
    </row>
    <row r="182" spans="2:8" x14ac:dyDescent="0.2">
      <c r="B182">
        <f t="shared" si="5"/>
        <v>2</v>
      </c>
      <c r="C182">
        <f t="shared" si="5"/>
        <v>1</v>
      </c>
      <c r="D182">
        <f t="shared" si="5"/>
        <v>4</v>
      </c>
      <c r="E182" s="147">
        <v>2</v>
      </c>
      <c r="F182" s="147" t="str">
        <f t="shared" si="2"/>
        <v>2142</v>
      </c>
      <c r="G182" t="str">
        <f t="shared" si="6"/>
        <v>DO</v>
      </c>
      <c r="H182" s="81">
        <f>Person!P20</f>
        <v>0</v>
      </c>
    </row>
    <row r="183" spans="2:8" x14ac:dyDescent="0.2">
      <c r="B183">
        <f t="shared" si="5"/>
        <v>2</v>
      </c>
      <c r="C183">
        <f t="shared" si="5"/>
        <v>1</v>
      </c>
      <c r="D183">
        <f t="shared" si="5"/>
        <v>5</v>
      </c>
      <c r="E183" s="147">
        <v>2</v>
      </c>
      <c r="F183" s="147" t="str">
        <f t="shared" si="2"/>
        <v>2152</v>
      </c>
      <c r="G183" t="str">
        <f t="shared" si="6"/>
        <v>FR</v>
      </c>
      <c r="H183" s="81">
        <f>Person!P21</f>
        <v>0</v>
      </c>
    </row>
    <row r="184" spans="2:8" x14ac:dyDescent="0.2">
      <c r="B184">
        <f t="shared" ref="B184:D203" si="7">B44</f>
        <v>2</v>
      </c>
      <c r="C184">
        <f t="shared" si="7"/>
        <v>1</v>
      </c>
      <c r="D184">
        <f t="shared" si="7"/>
        <v>6</v>
      </c>
      <c r="E184" s="147">
        <v>2</v>
      </c>
      <c r="F184" s="147" t="str">
        <f t="shared" si="2"/>
        <v>2162</v>
      </c>
      <c r="G184" t="str">
        <f t="shared" si="6"/>
        <v>SA</v>
      </c>
      <c r="H184" s="81">
        <f>Person!P22</f>
        <v>0</v>
      </c>
    </row>
    <row r="185" spans="2:8" x14ac:dyDescent="0.2">
      <c r="B185">
        <f t="shared" si="7"/>
        <v>2</v>
      </c>
      <c r="C185">
        <f t="shared" si="7"/>
        <v>1</v>
      </c>
      <c r="D185">
        <f t="shared" si="7"/>
        <v>7</v>
      </c>
      <c r="E185" s="147">
        <v>2</v>
      </c>
      <c r="F185" s="147" t="str">
        <f t="shared" si="2"/>
        <v>2172</v>
      </c>
      <c r="G185" t="str">
        <f t="shared" si="6"/>
        <v>SO</v>
      </c>
      <c r="H185" s="81">
        <f>Person!P23</f>
        <v>0</v>
      </c>
    </row>
    <row r="186" spans="2:8" x14ac:dyDescent="0.2">
      <c r="B186">
        <f t="shared" si="7"/>
        <v>2</v>
      </c>
      <c r="C186">
        <f t="shared" si="7"/>
        <v>2</v>
      </c>
      <c r="D186">
        <f t="shared" si="7"/>
        <v>1</v>
      </c>
      <c r="E186" s="147">
        <v>2</v>
      </c>
      <c r="F186" s="147" t="str">
        <f t="shared" si="2"/>
        <v>2212</v>
      </c>
      <c r="G186" t="str">
        <f t="shared" si="6"/>
        <v>MO</v>
      </c>
      <c r="H186" s="81">
        <f>Person!P30</f>
        <v>0</v>
      </c>
    </row>
    <row r="187" spans="2:8" x14ac:dyDescent="0.2">
      <c r="B187">
        <f t="shared" si="7"/>
        <v>2</v>
      </c>
      <c r="C187">
        <f t="shared" si="7"/>
        <v>2</v>
      </c>
      <c r="D187">
        <f t="shared" si="7"/>
        <v>2</v>
      </c>
      <c r="E187" s="147">
        <v>2</v>
      </c>
      <c r="F187" s="147" t="str">
        <f t="shared" si="2"/>
        <v>2222</v>
      </c>
      <c r="G187" t="str">
        <f t="shared" si="6"/>
        <v>DI</v>
      </c>
      <c r="H187" s="81">
        <f>Person!P31</f>
        <v>0</v>
      </c>
    </row>
    <row r="188" spans="2:8" x14ac:dyDescent="0.2">
      <c r="B188">
        <f t="shared" si="7"/>
        <v>2</v>
      </c>
      <c r="C188">
        <f t="shared" si="7"/>
        <v>2</v>
      </c>
      <c r="D188">
        <f t="shared" si="7"/>
        <v>3</v>
      </c>
      <c r="E188" s="147">
        <v>2</v>
      </c>
      <c r="F188" s="147" t="str">
        <f t="shared" si="2"/>
        <v>2232</v>
      </c>
      <c r="G188" t="str">
        <f t="shared" si="6"/>
        <v>MI</v>
      </c>
      <c r="H188" s="81">
        <f>Person!P32</f>
        <v>0</v>
      </c>
    </row>
    <row r="189" spans="2:8" x14ac:dyDescent="0.2">
      <c r="B189">
        <f t="shared" si="7"/>
        <v>2</v>
      </c>
      <c r="C189">
        <f t="shared" si="7"/>
        <v>2</v>
      </c>
      <c r="D189">
        <f t="shared" si="7"/>
        <v>4</v>
      </c>
      <c r="E189" s="147">
        <v>2</v>
      </c>
      <c r="F189" s="147" t="str">
        <f t="shared" si="2"/>
        <v>2242</v>
      </c>
      <c r="G189" t="str">
        <f t="shared" si="6"/>
        <v>DO</v>
      </c>
      <c r="H189" s="81">
        <f>Person!P33</f>
        <v>0</v>
      </c>
    </row>
    <row r="190" spans="2:8" x14ac:dyDescent="0.2">
      <c r="B190">
        <f t="shared" si="7"/>
        <v>2</v>
      </c>
      <c r="C190">
        <f t="shared" si="7"/>
        <v>2</v>
      </c>
      <c r="D190">
        <f t="shared" si="7"/>
        <v>5</v>
      </c>
      <c r="E190" s="147">
        <v>2</v>
      </c>
      <c r="F190" s="147" t="str">
        <f t="shared" si="2"/>
        <v>2252</v>
      </c>
      <c r="G190" t="str">
        <f t="shared" si="6"/>
        <v>FR</v>
      </c>
      <c r="H190" s="81">
        <f>Person!P34</f>
        <v>0</v>
      </c>
    </row>
    <row r="191" spans="2:8" x14ac:dyDescent="0.2">
      <c r="B191">
        <f t="shared" si="7"/>
        <v>2</v>
      </c>
      <c r="C191">
        <f t="shared" si="7"/>
        <v>2</v>
      </c>
      <c r="D191">
        <f t="shared" si="7"/>
        <v>6</v>
      </c>
      <c r="E191" s="147">
        <v>2</v>
      </c>
      <c r="F191" s="147" t="str">
        <f t="shared" si="2"/>
        <v>2262</v>
      </c>
      <c r="G191" t="str">
        <f t="shared" si="6"/>
        <v>SA</v>
      </c>
      <c r="H191" s="81">
        <f>Person!P35</f>
        <v>0</v>
      </c>
    </row>
    <row r="192" spans="2:8" x14ac:dyDescent="0.2">
      <c r="B192">
        <f t="shared" si="7"/>
        <v>2</v>
      </c>
      <c r="C192">
        <f t="shared" si="7"/>
        <v>2</v>
      </c>
      <c r="D192">
        <f t="shared" si="7"/>
        <v>7</v>
      </c>
      <c r="E192" s="147">
        <v>2</v>
      </c>
      <c r="F192" s="147" t="str">
        <f t="shared" si="2"/>
        <v>2272</v>
      </c>
      <c r="G192" t="str">
        <f t="shared" si="6"/>
        <v>SO</v>
      </c>
      <c r="H192" s="81">
        <f>Person!P36</f>
        <v>0</v>
      </c>
    </row>
    <row r="193" spans="2:8" x14ac:dyDescent="0.2">
      <c r="B193">
        <f t="shared" si="7"/>
        <v>2</v>
      </c>
      <c r="C193">
        <f t="shared" si="7"/>
        <v>3</v>
      </c>
      <c r="D193">
        <f t="shared" si="7"/>
        <v>1</v>
      </c>
      <c r="E193" s="147">
        <v>2</v>
      </c>
      <c r="F193" s="147" t="str">
        <f t="shared" si="2"/>
        <v>2312</v>
      </c>
      <c r="G193" t="str">
        <f t="shared" si="6"/>
        <v>MO</v>
      </c>
      <c r="H193" s="81">
        <f>Person!P43</f>
        <v>0</v>
      </c>
    </row>
    <row r="194" spans="2:8" x14ac:dyDescent="0.2">
      <c r="B194">
        <f t="shared" si="7"/>
        <v>2</v>
      </c>
      <c r="C194">
        <f t="shared" si="7"/>
        <v>3</v>
      </c>
      <c r="D194">
        <f t="shared" si="7"/>
        <v>2</v>
      </c>
      <c r="E194" s="147">
        <v>2</v>
      </c>
      <c r="F194" s="147" t="str">
        <f t="shared" si="2"/>
        <v>2322</v>
      </c>
      <c r="G194" t="str">
        <f t="shared" si="6"/>
        <v>DI</v>
      </c>
      <c r="H194" s="81">
        <f>Person!P44</f>
        <v>0</v>
      </c>
    </row>
    <row r="195" spans="2:8" x14ac:dyDescent="0.2">
      <c r="B195">
        <f t="shared" si="7"/>
        <v>2</v>
      </c>
      <c r="C195">
        <f t="shared" si="7"/>
        <v>3</v>
      </c>
      <c r="D195">
        <f t="shared" si="7"/>
        <v>3</v>
      </c>
      <c r="E195" s="147">
        <v>2</v>
      </c>
      <c r="F195" s="147" t="str">
        <f t="shared" si="2"/>
        <v>2332</v>
      </c>
      <c r="G195" t="str">
        <f t="shared" si="6"/>
        <v>MI</v>
      </c>
      <c r="H195" s="81">
        <f>Person!P45</f>
        <v>0</v>
      </c>
    </row>
    <row r="196" spans="2:8" x14ac:dyDescent="0.2">
      <c r="B196">
        <f t="shared" si="7"/>
        <v>2</v>
      </c>
      <c r="C196">
        <f t="shared" si="7"/>
        <v>3</v>
      </c>
      <c r="D196">
        <f t="shared" si="7"/>
        <v>4</v>
      </c>
      <c r="E196" s="147">
        <v>2</v>
      </c>
      <c r="F196" s="147" t="str">
        <f t="shared" si="2"/>
        <v>2342</v>
      </c>
      <c r="G196" t="str">
        <f t="shared" si="6"/>
        <v>DO</v>
      </c>
      <c r="H196" s="81">
        <f>Person!P46</f>
        <v>0</v>
      </c>
    </row>
    <row r="197" spans="2:8" x14ac:dyDescent="0.2">
      <c r="B197">
        <f t="shared" si="7"/>
        <v>2</v>
      </c>
      <c r="C197">
        <f t="shared" si="7"/>
        <v>3</v>
      </c>
      <c r="D197">
        <f t="shared" si="7"/>
        <v>5</v>
      </c>
      <c r="E197" s="147">
        <v>2</v>
      </c>
      <c r="F197" s="147" t="str">
        <f t="shared" ref="F197:F260" si="8">CONCATENATE(B197,C197,D197,E197)</f>
        <v>2352</v>
      </c>
      <c r="G197" t="str">
        <f t="shared" si="6"/>
        <v>FR</v>
      </c>
      <c r="H197" s="81">
        <f>Person!P47</f>
        <v>0</v>
      </c>
    </row>
    <row r="198" spans="2:8" x14ac:dyDescent="0.2">
      <c r="B198">
        <f t="shared" si="7"/>
        <v>2</v>
      </c>
      <c r="C198">
        <f t="shared" si="7"/>
        <v>3</v>
      </c>
      <c r="D198">
        <f t="shared" si="7"/>
        <v>6</v>
      </c>
      <c r="E198" s="147">
        <v>2</v>
      </c>
      <c r="F198" s="147" t="str">
        <f t="shared" si="8"/>
        <v>2362</v>
      </c>
      <c r="G198" t="str">
        <f t="shared" si="6"/>
        <v>SA</v>
      </c>
      <c r="H198" s="81">
        <f>Person!P48</f>
        <v>0</v>
      </c>
    </row>
    <row r="199" spans="2:8" x14ac:dyDescent="0.2">
      <c r="B199">
        <f t="shared" si="7"/>
        <v>2</v>
      </c>
      <c r="C199">
        <f t="shared" si="7"/>
        <v>3</v>
      </c>
      <c r="D199">
        <f t="shared" si="7"/>
        <v>7</v>
      </c>
      <c r="E199" s="147">
        <v>2</v>
      </c>
      <c r="F199" s="147" t="str">
        <f t="shared" si="8"/>
        <v>2372</v>
      </c>
      <c r="G199" t="str">
        <f t="shared" si="6"/>
        <v>SO</v>
      </c>
      <c r="H199" s="81">
        <f>Person!P49</f>
        <v>0</v>
      </c>
    </row>
    <row r="200" spans="2:8" x14ac:dyDescent="0.2">
      <c r="B200">
        <f t="shared" si="7"/>
        <v>2</v>
      </c>
      <c r="C200">
        <f t="shared" si="7"/>
        <v>4</v>
      </c>
      <c r="D200">
        <f t="shared" si="7"/>
        <v>1</v>
      </c>
      <c r="E200" s="147">
        <v>2</v>
      </c>
      <c r="F200" s="147" t="str">
        <f t="shared" si="8"/>
        <v>2412</v>
      </c>
      <c r="G200" t="str">
        <f t="shared" si="6"/>
        <v>MO</v>
      </c>
      <c r="H200" s="81">
        <f>Person!P56</f>
        <v>0</v>
      </c>
    </row>
    <row r="201" spans="2:8" x14ac:dyDescent="0.2">
      <c r="B201">
        <f t="shared" si="7"/>
        <v>2</v>
      </c>
      <c r="C201">
        <f t="shared" si="7"/>
        <v>4</v>
      </c>
      <c r="D201">
        <f t="shared" si="7"/>
        <v>2</v>
      </c>
      <c r="E201" s="147">
        <v>2</v>
      </c>
      <c r="F201" s="147" t="str">
        <f t="shared" si="8"/>
        <v>2422</v>
      </c>
      <c r="G201" t="str">
        <f t="shared" si="6"/>
        <v>DI</v>
      </c>
      <c r="H201" s="81">
        <f>Person!P57</f>
        <v>0</v>
      </c>
    </row>
    <row r="202" spans="2:8" x14ac:dyDescent="0.2">
      <c r="B202">
        <f t="shared" si="7"/>
        <v>2</v>
      </c>
      <c r="C202">
        <f t="shared" si="7"/>
        <v>4</v>
      </c>
      <c r="D202">
        <f t="shared" si="7"/>
        <v>3</v>
      </c>
      <c r="E202" s="147">
        <v>2</v>
      </c>
      <c r="F202" s="147" t="str">
        <f t="shared" si="8"/>
        <v>2432</v>
      </c>
      <c r="G202" t="str">
        <f t="shared" si="6"/>
        <v>MI</v>
      </c>
      <c r="H202" s="81">
        <f>Person!P58</f>
        <v>0</v>
      </c>
    </row>
    <row r="203" spans="2:8" x14ac:dyDescent="0.2">
      <c r="B203">
        <f t="shared" si="7"/>
        <v>2</v>
      </c>
      <c r="C203">
        <f t="shared" si="7"/>
        <v>4</v>
      </c>
      <c r="D203">
        <f t="shared" si="7"/>
        <v>4</v>
      </c>
      <c r="E203" s="147">
        <v>2</v>
      </c>
      <c r="F203" s="147" t="str">
        <f t="shared" si="8"/>
        <v>2442</v>
      </c>
      <c r="G203" t="str">
        <f t="shared" si="6"/>
        <v>DO</v>
      </c>
      <c r="H203" s="81">
        <f>Person!P59</f>
        <v>0</v>
      </c>
    </row>
    <row r="204" spans="2:8" x14ac:dyDescent="0.2">
      <c r="B204">
        <f t="shared" ref="B204:D223" si="9">B64</f>
        <v>2</v>
      </c>
      <c r="C204">
        <f t="shared" si="9"/>
        <v>4</v>
      </c>
      <c r="D204">
        <f t="shared" si="9"/>
        <v>5</v>
      </c>
      <c r="E204" s="147">
        <v>2</v>
      </c>
      <c r="F204" s="147" t="str">
        <f t="shared" si="8"/>
        <v>2452</v>
      </c>
      <c r="G204" t="str">
        <f t="shared" si="6"/>
        <v>FR</v>
      </c>
      <c r="H204" s="81">
        <f>Person!P60</f>
        <v>0</v>
      </c>
    </row>
    <row r="205" spans="2:8" x14ac:dyDescent="0.2">
      <c r="B205">
        <f t="shared" si="9"/>
        <v>2</v>
      </c>
      <c r="C205">
        <f t="shared" si="9"/>
        <v>4</v>
      </c>
      <c r="D205">
        <f t="shared" si="9"/>
        <v>6</v>
      </c>
      <c r="E205" s="147">
        <v>2</v>
      </c>
      <c r="F205" s="147" t="str">
        <f t="shared" si="8"/>
        <v>2462</v>
      </c>
      <c r="G205" t="str">
        <f t="shared" si="6"/>
        <v>SA</v>
      </c>
      <c r="H205" s="81">
        <f>Person!P61</f>
        <v>0</v>
      </c>
    </row>
    <row r="206" spans="2:8" x14ac:dyDescent="0.2">
      <c r="B206">
        <f t="shared" si="9"/>
        <v>2</v>
      </c>
      <c r="C206">
        <f t="shared" si="9"/>
        <v>4</v>
      </c>
      <c r="D206">
        <f t="shared" si="9"/>
        <v>7</v>
      </c>
      <c r="E206" s="147">
        <v>2</v>
      </c>
      <c r="F206" s="147" t="str">
        <f t="shared" si="8"/>
        <v>2472</v>
      </c>
      <c r="G206" t="str">
        <f t="shared" si="6"/>
        <v>SO</v>
      </c>
      <c r="H206" s="81">
        <f>Person!P62</f>
        <v>0</v>
      </c>
    </row>
    <row r="207" spans="2:8" x14ac:dyDescent="0.2">
      <c r="B207">
        <f t="shared" si="9"/>
        <v>2</v>
      </c>
      <c r="C207">
        <f t="shared" si="9"/>
        <v>5</v>
      </c>
      <c r="D207">
        <f t="shared" si="9"/>
        <v>1</v>
      </c>
      <c r="E207" s="147">
        <v>2</v>
      </c>
      <c r="F207" s="147" t="str">
        <f t="shared" si="8"/>
        <v>2512</v>
      </c>
      <c r="G207" t="str">
        <f t="shared" si="6"/>
        <v>MO</v>
      </c>
      <c r="H207" s="81">
        <f>Person!P69</f>
        <v>0</v>
      </c>
    </row>
    <row r="208" spans="2:8" x14ac:dyDescent="0.2">
      <c r="B208">
        <f t="shared" si="9"/>
        <v>2</v>
      </c>
      <c r="C208">
        <f t="shared" si="9"/>
        <v>5</v>
      </c>
      <c r="D208">
        <f t="shared" si="9"/>
        <v>2</v>
      </c>
      <c r="E208" s="147">
        <v>2</v>
      </c>
      <c r="F208" s="147" t="str">
        <f t="shared" si="8"/>
        <v>2522</v>
      </c>
      <c r="G208" t="str">
        <f t="shared" ref="G208:G239" si="10">G68</f>
        <v>DI</v>
      </c>
      <c r="H208" s="81">
        <f>Person!P70</f>
        <v>0</v>
      </c>
    </row>
    <row r="209" spans="2:8" x14ac:dyDescent="0.2">
      <c r="B209">
        <f t="shared" si="9"/>
        <v>2</v>
      </c>
      <c r="C209">
        <f t="shared" si="9"/>
        <v>5</v>
      </c>
      <c r="D209">
        <f t="shared" si="9"/>
        <v>3</v>
      </c>
      <c r="E209" s="147">
        <v>2</v>
      </c>
      <c r="F209" s="147" t="str">
        <f t="shared" si="8"/>
        <v>2532</v>
      </c>
      <c r="G209" t="str">
        <f t="shared" si="10"/>
        <v>MI</v>
      </c>
      <c r="H209" s="81">
        <f>Person!P71</f>
        <v>0</v>
      </c>
    </row>
    <row r="210" spans="2:8" x14ac:dyDescent="0.2">
      <c r="B210">
        <f t="shared" si="9"/>
        <v>2</v>
      </c>
      <c r="C210">
        <f t="shared" si="9"/>
        <v>5</v>
      </c>
      <c r="D210">
        <f t="shared" si="9"/>
        <v>4</v>
      </c>
      <c r="E210" s="147">
        <v>2</v>
      </c>
      <c r="F210" s="147" t="str">
        <f t="shared" si="8"/>
        <v>2542</v>
      </c>
      <c r="G210" t="str">
        <f t="shared" si="10"/>
        <v>DO</v>
      </c>
      <c r="H210" s="81">
        <f>Person!P72</f>
        <v>0</v>
      </c>
    </row>
    <row r="211" spans="2:8" x14ac:dyDescent="0.2">
      <c r="B211">
        <f t="shared" si="9"/>
        <v>2</v>
      </c>
      <c r="C211">
        <f t="shared" si="9"/>
        <v>5</v>
      </c>
      <c r="D211">
        <f t="shared" si="9"/>
        <v>5</v>
      </c>
      <c r="E211" s="147">
        <v>2</v>
      </c>
      <c r="F211" s="147" t="str">
        <f t="shared" si="8"/>
        <v>2552</v>
      </c>
      <c r="G211" t="str">
        <f t="shared" si="10"/>
        <v>FR</v>
      </c>
      <c r="H211" s="81">
        <f>Person!P73</f>
        <v>0</v>
      </c>
    </row>
    <row r="212" spans="2:8" x14ac:dyDescent="0.2">
      <c r="B212">
        <f t="shared" si="9"/>
        <v>2</v>
      </c>
      <c r="C212">
        <f t="shared" si="9"/>
        <v>5</v>
      </c>
      <c r="D212">
        <f t="shared" si="9"/>
        <v>6</v>
      </c>
      <c r="E212" s="147">
        <v>2</v>
      </c>
      <c r="F212" s="147" t="str">
        <f t="shared" si="8"/>
        <v>2562</v>
      </c>
      <c r="G212" t="str">
        <f t="shared" si="10"/>
        <v>SA</v>
      </c>
      <c r="H212" s="81">
        <f>Person!P74</f>
        <v>0</v>
      </c>
    </row>
    <row r="213" spans="2:8" x14ac:dyDescent="0.2">
      <c r="B213">
        <f t="shared" si="9"/>
        <v>2</v>
      </c>
      <c r="C213">
        <f t="shared" si="9"/>
        <v>5</v>
      </c>
      <c r="D213">
        <f t="shared" si="9"/>
        <v>7</v>
      </c>
      <c r="E213" s="147">
        <v>2</v>
      </c>
      <c r="F213" s="147" t="str">
        <f t="shared" si="8"/>
        <v>2572</v>
      </c>
      <c r="G213" t="str">
        <f t="shared" si="10"/>
        <v>SO</v>
      </c>
      <c r="H213" s="81">
        <f>Person!P75</f>
        <v>0</v>
      </c>
    </row>
    <row r="214" spans="2:8" x14ac:dyDescent="0.2">
      <c r="B214">
        <f t="shared" si="9"/>
        <v>3</v>
      </c>
      <c r="C214">
        <f t="shared" si="9"/>
        <v>1</v>
      </c>
      <c r="D214">
        <f t="shared" si="9"/>
        <v>1</v>
      </c>
      <c r="E214" s="147">
        <v>2</v>
      </c>
      <c r="F214" s="147" t="str">
        <f t="shared" si="8"/>
        <v>3112</v>
      </c>
      <c r="G214" t="str">
        <f t="shared" si="10"/>
        <v>MO</v>
      </c>
      <c r="H214" s="81">
        <f>Person!X17</f>
        <v>0</v>
      </c>
    </row>
    <row r="215" spans="2:8" x14ac:dyDescent="0.2">
      <c r="B215">
        <f t="shared" si="9"/>
        <v>3</v>
      </c>
      <c r="C215">
        <f t="shared" si="9"/>
        <v>1</v>
      </c>
      <c r="D215">
        <f t="shared" si="9"/>
        <v>2</v>
      </c>
      <c r="E215" s="147">
        <v>2</v>
      </c>
      <c r="F215" s="147" t="str">
        <f t="shared" si="8"/>
        <v>3122</v>
      </c>
      <c r="G215" t="str">
        <f t="shared" si="10"/>
        <v>DI</v>
      </c>
      <c r="H215" s="81">
        <f>Person!X18</f>
        <v>0</v>
      </c>
    </row>
    <row r="216" spans="2:8" x14ac:dyDescent="0.2">
      <c r="B216">
        <f t="shared" si="9"/>
        <v>3</v>
      </c>
      <c r="C216">
        <f t="shared" si="9"/>
        <v>1</v>
      </c>
      <c r="D216">
        <f t="shared" si="9"/>
        <v>3</v>
      </c>
      <c r="E216" s="147">
        <v>2</v>
      </c>
      <c r="F216" s="147" t="str">
        <f t="shared" si="8"/>
        <v>3132</v>
      </c>
      <c r="G216" t="str">
        <f t="shared" si="10"/>
        <v>MI</v>
      </c>
      <c r="H216" s="81">
        <f>Person!X19</f>
        <v>0</v>
      </c>
    </row>
    <row r="217" spans="2:8" x14ac:dyDescent="0.2">
      <c r="B217">
        <f t="shared" si="9"/>
        <v>3</v>
      </c>
      <c r="C217">
        <f t="shared" si="9"/>
        <v>1</v>
      </c>
      <c r="D217">
        <f t="shared" si="9"/>
        <v>4</v>
      </c>
      <c r="E217" s="147">
        <v>2</v>
      </c>
      <c r="F217" s="147" t="str">
        <f t="shared" si="8"/>
        <v>3142</v>
      </c>
      <c r="G217" t="str">
        <f t="shared" si="10"/>
        <v>DO</v>
      </c>
      <c r="H217" s="81">
        <f>Person!X20</f>
        <v>0</v>
      </c>
    </row>
    <row r="218" spans="2:8" x14ac:dyDescent="0.2">
      <c r="B218">
        <f t="shared" si="9"/>
        <v>3</v>
      </c>
      <c r="C218">
        <f t="shared" si="9"/>
        <v>1</v>
      </c>
      <c r="D218">
        <f t="shared" si="9"/>
        <v>5</v>
      </c>
      <c r="E218" s="147">
        <v>2</v>
      </c>
      <c r="F218" s="147" t="str">
        <f t="shared" si="8"/>
        <v>3152</v>
      </c>
      <c r="G218" t="str">
        <f t="shared" si="10"/>
        <v>FR</v>
      </c>
      <c r="H218" s="81">
        <f>Person!X21</f>
        <v>0</v>
      </c>
    </row>
    <row r="219" spans="2:8" x14ac:dyDescent="0.2">
      <c r="B219">
        <f t="shared" si="9"/>
        <v>3</v>
      </c>
      <c r="C219">
        <f t="shared" si="9"/>
        <v>1</v>
      </c>
      <c r="D219">
        <f t="shared" si="9"/>
        <v>6</v>
      </c>
      <c r="E219" s="147">
        <v>2</v>
      </c>
      <c r="F219" s="147" t="str">
        <f t="shared" si="8"/>
        <v>3162</v>
      </c>
      <c r="G219" t="str">
        <f t="shared" si="10"/>
        <v>SA</v>
      </c>
      <c r="H219" s="81">
        <f>Person!X22</f>
        <v>0</v>
      </c>
    </row>
    <row r="220" spans="2:8" x14ac:dyDescent="0.2">
      <c r="B220">
        <f t="shared" si="9"/>
        <v>3</v>
      </c>
      <c r="C220">
        <f t="shared" si="9"/>
        <v>1</v>
      </c>
      <c r="D220">
        <f t="shared" si="9"/>
        <v>7</v>
      </c>
      <c r="E220" s="147">
        <v>2</v>
      </c>
      <c r="F220" s="147" t="str">
        <f t="shared" si="8"/>
        <v>3172</v>
      </c>
      <c r="G220" t="str">
        <f t="shared" si="10"/>
        <v>SO</v>
      </c>
      <c r="H220" s="81">
        <f>Person!X23</f>
        <v>0</v>
      </c>
    </row>
    <row r="221" spans="2:8" x14ac:dyDescent="0.2">
      <c r="B221">
        <f t="shared" si="9"/>
        <v>3</v>
      </c>
      <c r="C221">
        <f t="shared" si="9"/>
        <v>2</v>
      </c>
      <c r="D221">
        <f t="shared" si="9"/>
        <v>1</v>
      </c>
      <c r="E221" s="147">
        <v>2</v>
      </c>
      <c r="F221" s="147" t="str">
        <f t="shared" si="8"/>
        <v>3212</v>
      </c>
      <c r="G221" t="str">
        <f t="shared" si="10"/>
        <v>MO</v>
      </c>
      <c r="H221" s="81">
        <f>Person!X30</f>
        <v>0</v>
      </c>
    </row>
    <row r="222" spans="2:8" x14ac:dyDescent="0.2">
      <c r="B222">
        <f t="shared" si="9"/>
        <v>3</v>
      </c>
      <c r="C222">
        <f t="shared" si="9"/>
        <v>2</v>
      </c>
      <c r="D222">
        <f t="shared" si="9"/>
        <v>2</v>
      </c>
      <c r="E222" s="147">
        <v>2</v>
      </c>
      <c r="F222" s="147" t="str">
        <f t="shared" si="8"/>
        <v>3222</v>
      </c>
      <c r="G222" t="str">
        <f t="shared" si="10"/>
        <v>DI</v>
      </c>
      <c r="H222" s="81">
        <f>Person!X31</f>
        <v>0</v>
      </c>
    </row>
    <row r="223" spans="2:8" x14ac:dyDescent="0.2">
      <c r="B223">
        <f t="shared" si="9"/>
        <v>3</v>
      </c>
      <c r="C223">
        <f t="shared" si="9"/>
        <v>2</v>
      </c>
      <c r="D223">
        <f t="shared" si="9"/>
        <v>3</v>
      </c>
      <c r="E223" s="147">
        <v>2</v>
      </c>
      <c r="F223" s="147" t="str">
        <f t="shared" si="8"/>
        <v>3232</v>
      </c>
      <c r="G223" t="str">
        <f t="shared" si="10"/>
        <v>MI</v>
      </c>
      <c r="H223" s="81">
        <f>Person!X32</f>
        <v>0</v>
      </c>
    </row>
    <row r="224" spans="2:8" x14ac:dyDescent="0.2">
      <c r="B224">
        <f t="shared" ref="B224:D243" si="11">B84</f>
        <v>3</v>
      </c>
      <c r="C224">
        <f t="shared" si="11"/>
        <v>2</v>
      </c>
      <c r="D224">
        <f t="shared" si="11"/>
        <v>4</v>
      </c>
      <c r="E224" s="147">
        <v>2</v>
      </c>
      <c r="F224" s="147" t="str">
        <f t="shared" si="8"/>
        <v>3242</v>
      </c>
      <c r="G224" t="str">
        <f t="shared" si="10"/>
        <v>DO</v>
      </c>
      <c r="H224" s="81">
        <f>Person!X33</f>
        <v>0</v>
      </c>
    </row>
    <row r="225" spans="2:8" x14ac:dyDescent="0.2">
      <c r="B225">
        <f t="shared" si="11"/>
        <v>3</v>
      </c>
      <c r="C225">
        <f t="shared" si="11"/>
        <v>2</v>
      </c>
      <c r="D225">
        <f t="shared" si="11"/>
        <v>5</v>
      </c>
      <c r="E225" s="147">
        <v>2</v>
      </c>
      <c r="F225" s="147" t="str">
        <f t="shared" si="8"/>
        <v>3252</v>
      </c>
      <c r="G225" t="str">
        <f t="shared" si="10"/>
        <v>FR</v>
      </c>
      <c r="H225" s="81">
        <f>Person!X34</f>
        <v>0</v>
      </c>
    </row>
    <row r="226" spans="2:8" x14ac:dyDescent="0.2">
      <c r="B226">
        <f t="shared" si="11"/>
        <v>3</v>
      </c>
      <c r="C226">
        <f t="shared" si="11"/>
        <v>2</v>
      </c>
      <c r="D226">
        <f t="shared" si="11"/>
        <v>6</v>
      </c>
      <c r="E226" s="147">
        <v>2</v>
      </c>
      <c r="F226" s="147" t="str">
        <f t="shared" si="8"/>
        <v>3262</v>
      </c>
      <c r="G226" t="str">
        <f t="shared" si="10"/>
        <v>SA</v>
      </c>
      <c r="H226" s="81">
        <f>Person!X35</f>
        <v>0</v>
      </c>
    </row>
    <row r="227" spans="2:8" x14ac:dyDescent="0.2">
      <c r="B227">
        <f t="shared" si="11"/>
        <v>3</v>
      </c>
      <c r="C227">
        <f t="shared" si="11"/>
        <v>2</v>
      </c>
      <c r="D227">
        <f t="shared" si="11"/>
        <v>7</v>
      </c>
      <c r="E227" s="147">
        <v>2</v>
      </c>
      <c r="F227" s="147" t="str">
        <f t="shared" si="8"/>
        <v>3272</v>
      </c>
      <c r="G227" t="str">
        <f t="shared" si="10"/>
        <v>SO</v>
      </c>
      <c r="H227" s="81">
        <f>Person!X36</f>
        <v>0</v>
      </c>
    </row>
    <row r="228" spans="2:8" x14ac:dyDescent="0.2">
      <c r="B228">
        <f t="shared" si="11"/>
        <v>3</v>
      </c>
      <c r="C228">
        <f t="shared" si="11"/>
        <v>3</v>
      </c>
      <c r="D228">
        <f t="shared" si="11"/>
        <v>1</v>
      </c>
      <c r="E228" s="147">
        <v>2</v>
      </c>
      <c r="F228" s="147" t="str">
        <f t="shared" si="8"/>
        <v>3312</v>
      </c>
      <c r="G228" t="str">
        <f t="shared" si="10"/>
        <v>MO</v>
      </c>
      <c r="H228" s="81">
        <f>Person!X43</f>
        <v>0</v>
      </c>
    </row>
    <row r="229" spans="2:8" x14ac:dyDescent="0.2">
      <c r="B229">
        <f t="shared" si="11"/>
        <v>3</v>
      </c>
      <c r="C229">
        <f t="shared" si="11"/>
        <v>3</v>
      </c>
      <c r="D229">
        <f t="shared" si="11"/>
        <v>2</v>
      </c>
      <c r="E229" s="147">
        <v>2</v>
      </c>
      <c r="F229" s="147" t="str">
        <f t="shared" si="8"/>
        <v>3322</v>
      </c>
      <c r="G229" t="str">
        <f t="shared" si="10"/>
        <v>DI</v>
      </c>
      <c r="H229" s="81">
        <f>Person!X44</f>
        <v>0</v>
      </c>
    </row>
    <row r="230" spans="2:8" x14ac:dyDescent="0.2">
      <c r="B230">
        <f t="shared" si="11"/>
        <v>3</v>
      </c>
      <c r="C230">
        <f t="shared" si="11"/>
        <v>3</v>
      </c>
      <c r="D230">
        <f t="shared" si="11"/>
        <v>3</v>
      </c>
      <c r="E230" s="147">
        <v>2</v>
      </c>
      <c r="F230" s="147" t="str">
        <f t="shared" si="8"/>
        <v>3332</v>
      </c>
      <c r="G230" t="str">
        <f t="shared" si="10"/>
        <v>MI</v>
      </c>
      <c r="H230" s="81">
        <f>Person!X45</f>
        <v>0</v>
      </c>
    </row>
    <row r="231" spans="2:8" x14ac:dyDescent="0.2">
      <c r="B231">
        <f t="shared" si="11"/>
        <v>3</v>
      </c>
      <c r="C231">
        <f t="shared" si="11"/>
        <v>3</v>
      </c>
      <c r="D231">
        <f t="shared" si="11"/>
        <v>4</v>
      </c>
      <c r="E231" s="147">
        <v>2</v>
      </c>
      <c r="F231" s="147" t="str">
        <f t="shared" si="8"/>
        <v>3342</v>
      </c>
      <c r="G231" t="str">
        <f t="shared" si="10"/>
        <v>DO</v>
      </c>
      <c r="H231" s="81">
        <f>Person!X46</f>
        <v>0</v>
      </c>
    </row>
    <row r="232" spans="2:8" x14ac:dyDescent="0.2">
      <c r="B232">
        <f t="shared" si="11"/>
        <v>3</v>
      </c>
      <c r="C232">
        <f t="shared" si="11"/>
        <v>3</v>
      </c>
      <c r="D232">
        <f t="shared" si="11"/>
        <v>5</v>
      </c>
      <c r="E232" s="147">
        <v>2</v>
      </c>
      <c r="F232" s="147" t="str">
        <f t="shared" si="8"/>
        <v>3352</v>
      </c>
      <c r="G232" t="str">
        <f t="shared" si="10"/>
        <v>FR</v>
      </c>
      <c r="H232" s="81">
        <f>Person!X47</f>
        <v>0</v>
      </c>
    </row>
    <row r="233" spans="2:8" x14ac:dyDescent="0.2">
      <c r="B233">
        <f t="shared" si="11"/>
        <v>3</v>
      </c>
      <c r="C233">
        <f t="shared" si="11"/>
        <v>3</v>
      </c>
      <c r="D233">
        <f t="shared" si="11"/>
        <v>6</v>
      </c>
      <c r="E233" s="147">
        <v>2</v>
      </c>
      <c r="F233" s="147" t="str">
        <f t="shared" si="8"/>
        <v>3362</v>
      </c>
      <c r="G233" t="str">
        <f t="shared" si="10"/>
        <v>SA</v>
      </c>
      <c r="H233" s="81">
        <f>Person!X48</f>
        <v>0</v>
      </c>
    </row>
    <row r="234" spans="2:8" x14ac:dyDescent="0.2">
      <c r="B234">
        <f t="shared" si="11"/>
        <v>3</v>
      </c>
      <c r="C234">
        <f t="shared" si="11"/>
        <v>3</v>
      </c>
      <c r="D234">
        <f t="shared" si="11"/>
        <v>7</v>
      </c>
      <c r="E234" s="147">
        <v>2</v>
      </c>
      <c r="F234" s="147" t="str">
        <f t="shared" si="8"/>
        <v>3372</v>
      </c>
      <c r="G234" t="str">
        <f t="shared" si="10"/>
        <v>SO</v>
      </c>
      <c r="H234" s="81">
        <f>Person!X49</f>
        <v>0</v>
      </c>
    </row>
    <row r="235" spans="2:8" x14ac:dyDescent="0.2">
      <c r="B235">
        <f t="shared" si="11"/>
        <v>3</v>
      </c>
      <c r="C235">
        <f t="shared" si="11"/>
        <v>4</v>
      </c>
      <c r="D235">
        <f t="shared" si="11"/>
        <v>1</v>
      </c>
      <c r="E235" s="147">
        <v>2</v>
      </c>
      <c r="F235" s="147" t="str">
        <f t="shared" si="8"/>
        <v>3412</v>
      </c>
      <c r="G235" t="str">
        <f t="shared" si="10"/>
        <v>MO</v>
      </c>
      <c r="H235" s="81">
        <f>Person!X56</f>
        <v>0</v>
      </c>
    </row>
    <row r="236" spans="2:8" x14ac:dyDescent="0.2">
      <c r="B236">
        <f t="shared" si="11"/>
        <v>3</v>
      </c>
      <c r="C236">
        <f t="shared" si="11"/>
        <v>4</v>
      </c>
      <c r="D236">
        <f t="shared" si="11"/>
        <v>2</v>
      </c>
      <c r="E236" s="147">
        <v>2</v>
      </c>
      <c r="F236" s="147" t="str">
        <f t="shared" si="8"/>
        <v>3422</v>
      </c>
      <c r="G236" t="str">
        <f t="shared" si="10"/>
        <v>DI</v>
      </c>
      <c r="H236" s="81">
        <f>Person!X57</f>
        <v>0</v>
      </c>
    </row>
    <row r="237" spans="2:8" x14ac:dyDescent="0.2">
      <c r="B237">
        <f t="shared" si="11"/>
        <v>3</v>
      </c>
      <c r="C237">
        <f t="shared" si="11"/>
        <v>4</v>
      </c>
      <c r="D237">
        <f t="shared" si="11"/>
        <v>3</v>
      </c>
      <c r="E237" s="147">
        <v>2</v>
      </c>
      <c r="F237" s="147" t="str">
        <f t="shared" si="8"/>
        <v>3432</v>
      </c>
      <c r="G237" t="str">
        <f t="shared" si="10"/>
        <v>MI</v>
      </c>
      <c r="H237" s="81">
        <f>Person!X58</f>
        <v>0</v>
      </c>
    </row>
    <row r="238" spans="2:8" x14ac:dyDescent="0.2">
      <c r="B238">
        <f t="shared" si="11"/>
        <v>3</v>
      </c>
      <c r="C238">
        <f t="shared" si="11"/>
        <v>4</v>
      </c>
      <c r="D238">
        <f t="shared" si="11"/>
        <v>4</v>
      </c>
      <c r="E238" s="147">
        <v>2</v>
      </c>
      <c r="F238" s="147" t="str">
        <f t="shared" si="8"/>
        <v>3442</v>
      </c>
      <c r="G238" t="str">
        <f t="shared" si="10"/>
        <v>DO</v>
      </c>
      <c r="H238" s="81">
        <f>Person!X59</f>
        <v>0</v>
      </c>
    </row>
    <row r="239" spans="2:8" x14ac:dyDescent="0.2">
      <c r="B239">
        <f t="shared" si="11"/>
        <v>3</v>
      </c>
      <c r="C239">
        <f t="shared" si="11"/>
        <v>4</v>
      </c>
      <c r="D239">
        <f t="shared" si="11"/>
        <v>5</v>
      </c>
      <c r="E239" s="147">
        <v>2</v>
      </c>
      <c r="F239" s="147" t="str">
        <f t="shared" si="8"/>
        <v>3452</v>
      </c>
      <c r="G239" t="str">
        <f t="shared" si="10"/>
        <v>FR</v>
      </c>
      <c r="H239" s="81">
        <f>Person!X60</f>
        <v>0</v>
      </c>
    </row>
    <row r="240" spans="2:8" x14ac:dyDescent="0.2">
      <c r="B240">
        <f t="shared" si="11"/>
        <v>3</v>
      </c>
      <c r="C240">
        <f t="shared" si="11"/>
        <v>4</v>
      </c>
      <c r="D240">
        <f t="shared" si="11"/>
        <v>6</v>
      </c>
      <c r="E240" s="147">
        <v>2</v>
      </c>
      <c r="F240" s="147" t="str">
        <f t="shared" si="8"/>
        <v>3462</v>
      </c>
      <c r="G240" t="str">
        <f t="shared" ref="G240:G271" si="12">G100</f>
        <v>SA</v>
      </c>
      <c r="H240" s="81">
        <f>Person!X61</f>
        <v>0</v>
      </c>
    </row>
    <row r="241" spans="2:8" x14ac:dyDescent="0.2">
      <c r="B241">
        <f t="shared" si="11"/>
        <v>3</v>
      </c>
      <c r="C241">
        <f t="shared" si="11"/>
        <v>4</v>
      </c>
      <c r="D241">
        <f t="shared" si="11"/>
        <v>7</v>
      </c>
      <c r="E241" s="147">
        <v>2</v>
      </c>
      <c r="F241" s="147" t="str">
        <f t="shared" si="8"/>
        <v>3472</v>
      </c>
      <c r="G241" t="str">
        <f t="shared" si="12"/>
        <v>SO</v>
      </c>
      <c r="H241" s="81">
        <f>Person!X62</f>
        <v>0</v>
      </c>
    </row>
    <row r="242" spans="2:8" x14ac:dyDescent="0.2">
      <c r="B242">
        <f t="shared" si="11"/>
        <v>3</v>
      </c>
      <c r="C242">
        <f t="shared" si="11"/>
        <v>5</v>
      </c>
      <c r="D242">
        <f t="shared" si="11"/>
        <v>1</v>
      </c>
      <c r="E242" s="147">
        <v>2</v>
      </c>
      <c r="F242" s="147" t="str">
        <f t="shared" si="8"/>
        <v>3512</v>
      </c>
      <c r="G242" t="str">
        <f t="shared" si="12"/>
        <v>MO</v>
      </c>
      <c r="H242" s="81">
        <f>Person!X69</f>
        <v>0</v>
      </c>
    </row>
    <row r="243" spans="2:8" x14ac:dyDescent="0.2">
      <c r="B243">
        <f t="shared" si="11"/>
        <v>3</v>
      </c>
      <c r="C243">
        <f t="shared" si="11"/>
        <v>5</v>
      </c>
      <c r="D243">
        <f t="shared" si="11"/>
        <v>2</v>
      </c>
      <c r="E243" s="147">
        <v>2</v>
      </c>
      <c r="F243" s="147" t="str">
        <f t="shared" si="8"/>
        <v>3522</v>
      </c>
      <c r="G243" t="str">
        <f t="shared" si="12"/>
        <v>DI</v>
      </c>
      <c r="H243" s="81">
        <f>Person!X70</f>
        <v>0</v>
      </c>
    </row>
    <row r="244" spans="2:8" x14ac:dyDescent="0.2">
      <c r="B244">
        <f t="shared" ref="B244:D263" si="13">B104</f>
        <v>3</v>
      </c>
      <c r="C244">
        <f t="shared" si="13"/>
        <v>5</v>
      </c>
      <c r="D244">
        <f t="shared" si="13"/>
        <v>3</v>
      </c>
      <c r="E244" s="147">
        <v>2</v>
      </c>
      <c r="F244" s="147" t="str">
        <f t="shared" si="8"/>
        <v>3532</v>
      </c>
      <c r="G244" t="str">
        <f t="shared" si="12"/>
        <v>MI</v>
      </c>
      <c r="H244" s="81">
        <f>Person!X71</f>
        <v>0</v>
      </c>
    </row>
    <row r="245" spans="2:8" x14ac:dyDescent="0.2">
      <c r="B245">
        <f t="shared" si="13"/>
        <v>3</v>
      </c>
      <c r="C245">
        <f t="shared" si="13"/>
        <v>5</v>
      </c>
      <c r="D245">
        <f t="shared" si="13"/>
        <v>4</v>
      </c>
      <c r="E245" s="147">
        <v>2</v>
      </c>
      <c r="F245" s="147" t="str">
        <f t="shared" si="8"/>
        <v>3542</v>
      </c>
      <c r="G245" t="str">
        <f t="shared" si="12"/>
        <v>DO</v>
      </c>
      <c r="H245" s="81">
        <f>Person!X72</f>
        <v>0</v>
      </c>
    </row>
    <row r="246" spans="2:8" x14ac:dyDescent="0.2">
      <c r="B246">
        <f t="shared" si="13"/>
        <v>3</v>
      </c>
      <c r="C246">
        <f t="shared" si="13"/>
        <v>5</v>
      </c>
      <c r="D246">
        <f t="shared" si="13"/>
        <v>5</v>
      </c>
      <c r="E246" s="147">
        <v>2</v>
      </c>
      <c r="F246" s="147" t="str">
        <f t="shared" si="8"/>
        <v>3552</v>
      </c>
      <c r="G246" t="str">
        <f t="shared" si="12"/>
        <v>FR</v>
      </c>
      <c r="H246" s="81">
        <f>Person!X73</f>
        <v>0</v>
      </c>
    </row>
    <row r="247" spans="2:8" x14ac:dyDescent="0.2">
      <c r="B247">
        <f t="shared" si="13"/>
        <v>3</v>
      </c>
      <c r="C247">
        <f t="shared" si="13"/>
        <v>5</v>
      </c>
      <c r="D247">
        <f t="shared" si="13"/>
        <v>6</v>
      </c>
      <c r="E247" s="147">
        <v>2</v>
      </c>
      <c r="F247" s="147" t="str">
        <f t="shared" si="8"/>
        <v>3562</v>
      </c>
      <c r="G247" t="str">
        <f t="shared" si="12"/>
        <v>SA</v>
      </c>
      <c r="H247" s="81">
        <f>Person!X74</f>
        <v>0</v>
      </c>
    </row>
    <row r="248" spans="2:8" x14ac:dyDescent="0.2">
      <c r="B248">
        <f t="shared" si="13"/>
        <v>3</v>
      </c>
      <c r="C248">
        <f t="shared" si="13"/>
        <v>5</v>
      </c>
      <c r="D248">
        <f t="shared" si="13"/>
        <v>7</v>
      </c>
      <c r="E248" s="147">
        <v>2</v>
      </c>
      <c r="F248" s="147" t="str">
        <f t="shared" si="8"/>
        <v>3572</v>
      </c>
      <c r="G248" t="str">
        <f t="shared" si="12"/>
        <v>SO</v>
      </c>
      <c r="H248" s="81">
        <f>Person!X75</f>
        <v>0</v>
      </c>
    </row>
    <row r="249" spans="2:8" x14ac:dyDescent="0.2">
      <c r="B249">
        <f t="shared" si="13"/>
        <v>4</v>
      </c>
      <c r="C249">
        <f t="shared" si="13"/>
        <v>1</v>
      </c>
      <c r="D249">
        <f t="shared" si="13"/>
        <v>1</v>
      </c>
      <c r="E249" s="147">
        <v>2</v>
      </c>
      <c r="F249" s="147" t="str">
        <f t="shared" si="8"/>
        <v>4112</v>
      </c>
      <c r="G249" t="str">
        <f t="shared" si="12"/>
        <v>MO</v>
      </c>
      <c r="H249" s="81">
        <f>Person!AF17</f>
        <v>0</v>
      </c>
    </row>
    <row r="250" spans="2:8" x14ac:dyDescent="0.2">
      <c r="B250">
        <f t="shared" si="13"/>
        <v>4</v>
      </c>
      <c r="C250">
        <f t="shared" si="13"/>
        <v>1</v>
      </c>
      <c r="D250">
        <f t="shared" si="13"/>
        <v>2</v>
      </c>
      <c r="E250" s="147">
        <v>2</v>
      </c>
      <c r="F250" s="147" t="str">
        <f t="shared" si="8"/>
        <v>4122</v>
      </c>
      <c r="G250" t="str">
        <f t="shared" si="12"/>
        <v>DI</v>
      </c>
      <c r="H250" s="81">
        <f>Person!AF18</f>
        <v>0</v>
      </c>
    </row>
    <row r="251" spans="2:8" x14ac:dyDescent="0.2">
      <c r="B251">
        <f t="shared" si="13"/>
        <v>4</v>
      </c>
      <c r="C251">
        <f t="shared" si="13"/>
        <v>1</v>
      </c>
      <c r="D251">
        <f t="shared" si="13"/>
        <v>3</v>
      </c>
      <c r="E251" s="147">
        <v>2</v>
      </c>
      <c r="F251" s="147" t="str">
        <f t="shared" si="8"/>
        <v>4132</v>
      </c>
      <c r="G251" t="str">
        <f t="shared" si="12"/>
        <v>MI</v>
      </c>
      <c r="H251" s="81">
        <f>Person!AF19</f>
        <v>0</v>
      </c>
    </row>
    <row r="252" spans="2:8" x14ac:dyDescent="0.2">
      <c r="B252">
        <f t="shared" si="13"/>
        <v>4</v>
      </c>
      <c r="C252">
        <f t="shared" si="13"/>
        <v>1</v>
      </c>
      <c r="D252">
        <f t="shared" si="13"/>
        <v>4</v>
      </c>
      <c r="E252" s="147">
        <v>2</v>
      </c>
      <c r="F252" s="147" t="str">
        <f t="shared" si="8"/>
        <v>4142</v>
      </c>
      <c r="G252" t="str">
        <f t="shared" si="12"/>
        <v>DO</v>
      </c>
      <c r="H252" s="81">
        <f>Person!AF20</f>
        <v>0</v>
      </c>
    </row>
    <row r="253" spans="2:8" x14ac:dyDescent="0.2">
      <c r="B253">
        <f t="shared" si="13"/>
        <v>4</v>
      </c>
      <c r="C253">
        <f t="shared" si="13"/>
        <v>1</v>
      </c>
      <c r="D253">
        <f t="shared" si="13"/>
        <v>5</v>
      </c>
      <c r="E253" s="147">
        <v>2</v>
      </c>
      <c r="F253" s="147" t="str">
        <f t="shared" si="8"/>
        <v>4152</v>
      </c>
      <c r="G253" t="str">
        <f t="shared" si="12"/>
        <v>FR</v>
      </c>
      <c r="H253" s="81">
        <f>Person!AF21</f>
        <v>0</v>
      </c>
    </row>
    <row r="254" spans="2:8" x14ac:dyDescent="0.2">
      <c r="B254">
        <f t="shared" si="13"/>
        <v>4</v>
      </c>
      <c r="C254">
        <f t="shared" si="13"/>
        <v>1</v>
      </c>
      <c r="D254">
        <f t="shared" si="13"/>
        <v>6</v>
      </c>
      <c r="E254" s="147">
        <v>2</v>
      </c>
      <c r="F254" s="147" t="str">
        <f t="shared" si="8"/>
        <v>4162</v>
      </c>
      <c r="G254" t="str">
        <f t="shared" si="12"/>
        <v>SA</v>
      </c>
      <c r="H254" s="81">
        <f>Person!AF22</f>
        <v>0</v>
      </c>
    </row>
    <row r="255" spans="2:8" x14ac:dyDescent="0.2">
      <c r="B255">
        <f t="shared" si="13"/>
        <v>4</v>
      </c>
      <c r="C255">
        <f t="shared" si="13"/>
        <v>1</v>
      </c>
      <c r="D255">
        <f t="shared" si="13"/>
        <v>7</v>
      </c>
      <c r="E255" s="147">
        <v>2</v>
      </c>
      <c r="F255" s="147" t="str">
        <f t="shared" si="8"/>
        <v>4172</v>
      </c>
      <c r="G255" t="str">
        <f t="shared" si="12"/>
        <v>SO</v>
      </c>
      <c r="H255" s="81">
        <f>Person!AF23</f>
        <v>0</v>
      </c>
    </row>
    <row r="256" spans="2:8" x14ac:dyDescent="0.2">
      <c r="B256">
        <f t="shared" si="13"/>
        <v>4</v>
      </c>
      <c r="C256">
        <f t="shared" si="13"/>
        <v>2</v>
      </c>
      <c r="D256">
        <f t="shared" si="13"/>
        <v>1</v>
      </c>
      <c r="E256" s="147">
        <v>2</v>
      </c>
      <c r="F256" s="147" t="str">
        <f t="shared" si="8"/>
        <v>4212</v>
      </c>
      <c r="G256" t="str">
        <f t="shared" si="12"/>
        <v>MO</v>
      </c>
      <c r="H256" s="81">
        <f>Person!AF30</f>
        <v>0</v>
      </c>
    </row>
    <row r="257" spans="2:8" x14ac:dyDescent="0.2">
      <c r="B257">
        <f t="shared" si="13"/>
        <v>4</v>
      </c>
      <c r="C257">
        <f t="shared" si="13"/>
        <v>2</v>
      </c>
      <c r="D257">
        <f t="shared" si="13"/>
        <v>2</v>
      </c>
      <c r="E257" s="147">
        <v>2</v>
      </c>
      <c r="F257" s="147" t="str">
        <f t="shared" si="8"/>
        <v>4222</v>
      </c>
      <c r="G257" t="str">
        <f t="shared" si="12"/>
        <v>DI</v>
      </c>
      <c r="H257" s="81">
        <f>Person!AF31</f>
        <v>0</v>
      </c>
    </row>
    <row r="258" spans="2:8" x14ac:dyDescent="0.2">
      <c r="B258">
        <f t="shared" si="13"/>
        <v>4</v>
      </c>
      <c r="C258">
        <f t="shared" si="13"/>
        <v>2</v>
      </c>
      <c r="D258">
        <f t="shared" si="13"/>
        <v>3</v>
      </c>
      <c r="E258" s="147">
        <v>2</v>
      </c>
      <c r="F258" s="147" t="str">
        <f t="shared" si="8"/>
        <v>4232</v>
      </c>
      <c r="G258" t="str">
        <f t="shared" si="12"/>
        <v>MI</v>
      </c>
      <c r="H258" s="81">
        <f>Person!AF32</f>
        <v>0</v>
      </c>
    </row>
    <row r="259" spans="2:8" x14ac:dyDescent="0.2">
      <c r="B259">
        <f t="shared" si="13"/>
        <v>4</v>
      </c>
      <c r="C259">
        <f t="shared" si="13"/>
        <v>2</v>
      </c>
      <c r="D259">
        <f t="shared" si="13"/>
        <v>4</v>
      </c>
      <c r="E259" s="147">
        <v>2</v>
      </c>
      <c r="F259" s="147" t="str">
        <f t="shared" si="8"/>
        <v>4242</v>
      </c>
      <c r="G259" t="str">
        <f t="shared" si="12"/>
        <v>DO</v>
      </c>
      <c r="H259" s="81">
        <f>Person!AF33</f>
        <v>0</v>
      </c>
    </row>
    <row r="260" spans="2:8" x14ac:dyDescent="0.2">
      <c r="B260">
        <f t="shared" si="13"/>
        <v>4</v>
      </c>
      <c r="C260">
        <f t="shared" si="13"/>
        <v>2</v>
      </c>
      <c r="D260">
        <f t="shared" si="13"/>
        <v>5</v>
      </c>
      <c r="E260" s="147">
        <v>2</v>
      </c>
      <c r="F260" s="147" t="str">
        <f t="shared" si="8"/>
        <v>4252</v>
      </c>
      <c r="G260" t="str">
        <f t="shared" si="12"/>
        <v>FR</v>
      </c>
      <c r="H260" s="81">
        <f>Person!AF34</f>
        <v>0</v>
      </c>
    </row>
    <row r="261" spans="2:8" x14ac:dyDescent="0.2">
      <c r="B261">
        <f t="shared" si="13"/>
        <v>4</v>
      </c>
      <c r="C261">
        <f t="shared" si="13"/>
        <v>2</v>
      </c>
      <c r="D261">
        <f t="shared" si="13"/>
        <v>6</v>
      </c>
      <c r="E261" s="147">
        <v>2</v>
      </c>
      <c r="F261" s="147" t="str">
        <f t="shared" ref="F261:F324" si="14">CONCATENATE(B261,C261,D261,E261)</f>
        <v>4262</v>
      </c>
      <c r="G261" t="str">
        <f t="shared" si="12"/>
        <v>SA</v>
      </c>
      <c r="H261" s="81">
        <f>Person!AF35</f>
        <v>0</v>
      </c>
    </row>
    <row r="262" spans="2:8" x14ac:dyDescent="0.2">
      <c r="B262">
        <f t="shared" si="13"/>
        <v>4</v>
      </c>
      <c r="C262">
        <f t="shared" si="13"/>
        <v>2</v>
      </c>
      <c r="D262">
        <f t="shared" si="13"/>
        <v>7</v>
      </c>
      <c r="E262" s="147">
        <v>2</v>
      </c>
      <c r="F262" s="147" t="str">
        <f t="shared" si="14"/>
        <v>4272</v>
      </c>
      <c r="G262" t="str">
        <f t="shared" si="12"/>
        <v>SO</v>
      </c>
      <c r="H262" s="81">
        <f>Person!AF36</f>
        <v>0</v>
      </c>
    </row>
    <row r="263" spans="2:8" x14ac:dyDescent="0.2">
      <c r="B263">
        <f t="shared" si="13"/>
        <v>4</v>
      </c>
      <c r="C263">
        <f t="shared" si="13"/>
        <v>3</v>
      </c>
      <c r="D263">
        <f t="shared" si="13"/>
        <v>1</v>
      </c>
      <c r="E263" s="147">
        <v>2</v>
      </c>
      <c r="F263" s="147" t="str">
        <f t="shared" si="14"/>
        <v>4312</v>
      </c>
      <c r="G263" t="str">
        <f t="shared" si="12"/>
        <v>MO</v>
      </c>
      <c r="H263" s="81">
        <f>Person!AF43</f>
        <v>0</v>
      </c>
    </row>
    <row r="264" spans="2:8" x14ac:dyDescent="0.2">
      <c r="B264">
        <f t="shared" ref="B264:D283" si="15">B124</f>
        <v>4</v>
      </c>
      <c r="C264">
        <f t="shared" si="15"/>
        <v>3</v>
      </c>
      <c r="D264">
        <f t="shared" si="15"/>
        <v>2</v>
      </c>
      <c r="E264" s="147">
        <v>2</v>
      </c>
      <c r="F264" s="147" t="str">
        <f t="shared" si="14"/>
        <v>4322</v>
      </c>
      <c r="G264" t="str">
        <f t="shared" si="12"/>
        <v>DI</v>
      </c>
      <c r="H264" s="81">
        <f>Person!AF44</f>
        <v>0</v>
      </c>
    </row>
    <row r="265" spans="2:8" x14ac:dyDescent="0.2">
      <c r="B265">
        <f t="shared" si="15"/>
        <v>4</v>
      </c>
      <c r="C265">
        <f t="shared" si="15"/>
        <v>3</v>
      </c>
      <c r="D265">
        <f t="shared" si="15"/>
        <v>3</v>
      </c>
      <c r="E265" s="147">
        <v>2</v>
      </c>
      <c r="F265" s="147" t="str">
        <f t="shared" si="14"/>
        <v>4332</v>
      </c>
      <c r="G265" t="str">
        <f t="shared" si="12"/>
        <v>MI</v>
      </c>
      <c r="H265" s="81">
        <f>Person!AF45</f>
        <v>0</v>
      </c>
    </row>
    <row r="266" spans="2:8" x14ac:dyDescent="0.2">
      <c r="B266">
        <f t="shared" si="15"/>
        <v>4</v>
      </c>
      <c r="C266">
        <f t="shared" si="15"/>
        <v>3</v>
      </c>
      <c r="D266">
        <f t="shared" si="15"/>
        <v>4</v>
      </c>
      <c r="E266" s="147">
        <v>2</v>
      </c>
      <c r="F266" s="147" t="str">
        <f t="shared" si="14"/>
        <v>4342</v>
      </c>
      <c r="G266" t="str">
        <f t="shared" si="12"/>
        <v>DO</v>
      </c>
      <c r="H266" s="81">
        <f>Person!AF46</f>
        <v>0</v>
      </c>
    </row>
    <row r="267" spans="2:8" x14ac:dyDescent="0.2">
      <c r="B267">
        <f t="shared" si="15"/>
        <v>4</v>
      </c>
      <c r="C267">
        <f t="shared" si="15"/>
        <v>3</v>
      </c>
      <c r="D267">
        <f t="shared" si="15"/>
        <v>5</v>
      </c>
      <c r="E267" s="147">
        <v>2</v>
      </c>
      <c r="F267" s="147" t="str">
        <f t="shared" si="14"/>
        <v>4352</v>
      </c>
      <c r="G267" t="str">
        <f t="shared" si="12"/>
        <v>FR</v>
      </c>
      <c r="H267" s="81">
        <f>Person!AF47</f>
        <v>0</v>
      </c>
    </row>
    <row r="268" spans="2:8" x14ac:dyDescent="0.2">
      <c r="B268">
        <f t="shared" si="15"/>
        <v>4</v>
      </c>
      <c r="C268">
        <f t="shared" si="15"/>
        <v>3</v>
      </c>
      <c r="D268">
        <f t="shared" si="15"/>
        <v>6</v>
      </c>
      <c r="E268" s="147">
        <v>2</v>
      </c>
      <c r="F268" s="147" t="str">
        <f t="shared" si="14"/>
        <v>4362</v>
      </c>
      <c r="G268" t="str">
        <f t="shared" si="12"/>
        <v>SA</v>
      </c>
      <c r="H268" s="81">
        <f>Person!AF48</f>
        <v>0</v>
      </c>
    </row>
    <row r="269" spans="2:8" x14ac:dyDescent="0.2">
      <c r="B269">
        <f t="shared" si="15"/>
        <v>4</v>
      </c>
      <c r="C269">
        <f t="shared" si="15"/>
        <v>3</v>
      </c>
      <c r="D269">
        <f t="shared" si="15"/>
        <v>7</v>
      </c>
      <c r="E269" s="147">
        <v>2</v>
      </c>
      <c r="F269" s="147" t="str">
        <f t="shared" si="14"/>
        <v>4372</v>
      </c>
      <c r="G269" t="str">
        <f t="shared" si="12"/>
        <v>SO</v>
      </c>
      <c r="H269" s="81">
        <f>Person!AF49</f>
        <v>0</v>
      </c>
    </row>
    <row r="270" spans="2:8" x14ac:dyDescent="0.2">
      <c r="B270">
        <f t="shared" si="15"/>
        <v>4</v>
      </c>
      <c r="C270">
        <f t="shared" si="15"/>
        <v>4</v>
      </c>
      <c r="D270">
        <f t="shared" si="15"/>
        <v>1</v>
      </c>
      <c r="E270" s="147">
        <v>2</v>
      </c>
      <c r="F270" s="147" t="str">
        <f t="shared" si="14"/>
        <v>4412</v>
      </c>
      <c r="G270" t="str">
        <f t="shared" si="12"/>
        <v>MO</v>
      </c>
      <c r="H270" s="81">
        <f>Person!AF56</f>
        <v>0</v>
      </c>
    </row>
    <row r="271" spans="2:8" x14ac:dyDescent="0.2">
      <c r="B271">
        <f t="shared" si="15"/>
        <v>4</v>
      </c>
      <c r="C271">
        <f t="shared" si="15"/>
        <v>4</v>
      </c>
      <c r="D271">
        <f t="shared" si="15"/>
        <v>2</v>
      </c>
      <c r="E271" s="147">
        <v>2</v>
      </c>
      <c r="F271" s="147" t="str">
        <f t="shared" si="14"/>
        <v>4422</v>
      </c>
      <c r="G271" t="str">
        <f t="shared" si="12"/>
        <v>DI</v>
      </c>
      <c r="H271" s="81">
        <f>Person!AF57</f>
        <v>0</v>
      </c>
    </row>
    <row r="272" spans="2:8" x14ac:dyDescent="0.2">
      <c r="B272">
        <f t="shared" si="15"/>
        <v>4</v>
      </c>
      <c r="C272">
        <f t="shared" si="15"/>
        <v>4</v>
      </c>
      <c r="D272">
        <f t="shared" si="15"/>
        <v>3</v>
      </c>
      <c r="E272" s="147">
        <v>2</v>
      </c>
      <c r="F272" s="147" t="str">
        <f t="shared" si="14"/>
        <v>4432</v>
      </c>
      <c r="G272" t="str">
        <f t="shared" ref="G272:G283" si="16">G132</f>
        <v>MI</v>
      </c>
      <c r="H272" s="81">
        <f>Person!AF58</f>
        <v>0</v>
      </c>
    </row>
    <row r="273" spans="2:8" x14ac:dyDescent="0.2">
      <c r="B273">
        <f t="shared" si="15"/>
        <v>4</v>
      </c>
      <c r="C273">
        <f t="shared" si="15"/>
        <v>4</v>
      </c>
      <c r="D273">
        <f t="shared" si="15"/>
        <v>4</v>
      </c>
      <c r="E273" s="147">
        <v>2</v>
      </c>
      <c r="F273" s="147" t="str">
        <f t="shared" si="14"/>
        <v>4442</v>
      </c>
      <c r="G273" t="str">
        <f t="shared" si="16"/>
        <v>DO</v>
      </c>
      <c r="H273" s="81">
        <f>Person!AF59</f>
        <v>0</v>
      </c>
    </row>
    <row r="274" spans="2:8" x14ac:dyDescent="0.2">
      <c r="B274">
        <f t="shared" si="15"/>
        <v>4</v>
      </c>
      <c r="C274">
        <f t="shared" si="15"/>
        <v>4</v>
      </c>
      <c r="D274">
        <f t="shared" si="15"/>
        <v>5</v>
      </c>
      <c r="E274" s="147">
        <v>2</v>
      </c>
      <c r="F274" s="147" t="str">
        <f t="shared" si="14"/>
        <v>4452</v>
      </c>
      <c r="G274" t="str">
        <f t="shared" si="16"/>
        <v>FR</v>
      </c>
      <c r="H274" s="81">
        <f>Person!AF60</f>
        <v>0</v>
      </c>
    </row>
    <row r="275" spans="2:8" x14ac:dyDescent="0.2">
      <c r="B275">
        <f t="shared" si="15"/>
        <v>4</v>
      </c>
      <c r="C275">
        <f t="shared" si="15"/>
        <v>4</v>
      </c>
      <c r="D275">
        <f t="shared" si="15"/>
        <v>6</v>
      </c>
      <c r="E275" s="147">
        <v>2</v>
      </c>
      <c r="F275" s="147" t="str">
        <f t="shared" si="14"/>
        <v>4462</v>
      </c>
      <c r="G275" t="str">
        <f t="shared" si="16"/>
        <v>SA</v>
      </c>
      <c r="H275" s="81">
        <f>Person!AF61</f>
        <v>0</v>
      </c>
    </row>
    <row r="276" spans="2:8" x14ac:dyDescent="0.2">
      <c r="B276">
        <f t="shared" si="15"/>
        <v>4</v>
      </c>
      <c r="C276">
        <f t="shared" si="15"/>
        <v>4</v>
      </c>
      <c r="D276">
        <f t="shared" si="15"/>
        <v>7</v>
      </c>
      <c r="E276" s="147">
        <v>2</v>
      </c>
      <c r="F276" s="147" t="str">
        <f t="shared" si="14"/>
        <v>4472</v>
      </c>
      <c r="G276" t="str">
        <f t="shared" si="16"/>
        <v>SO</v>
      </c>
      <c r="H276" s="81">
        <f>Person!AF62</f>
        <v>0</v>
      </c>
    </row>
    <row r="277" spans="2:8" x14ac:dyDescent="0.2">
      <c r="B277">
        <f t="shared" si="15"/>
        <v>4</v>
      </c>
      <c r="C277">
        <f t="shared" si="15"/>
        <v>5</v>
      </c>
      <c r="D277">
        <f t="shared" si="15"/>
        <v>1</v>
      </c>
      <c r="E277" s="147">
        <v>2</v>
      </c>
      <c r="F277" s="147" t="str">
        <f t="shared" si="14"/>
        <v>4512</v>
      </c>
      <c r="G277" t="str">
        <f t="shared" si="16"/>
        <v>MO</v>
      </c>
      <c r="H277" s="81">
        <f>Person!AF69</f>
        <v>0</v>
      </c>
    </row>
    <row r="278" spans="2:8" x14ac:dyDescent="0.2">
      <c r="B278">
        <f t="shared" si="15"/>
        <v>4</v>
      </c>
      <c r="C278">
        <f t="shared" si="15"/>
        <v>5</v>
      </c>
      <c r="D278">
        <f t="shared" si="15"/>
        <v>2</v>
      </c>
      <c r="E278" s="147">
        <v>2</v>
      </c>
      <c r="F278" s="147" t="str">
        <f t="shared" si="14"/>
        <v>4522</v>
      </c>
      <c r="G278" t="str">
        <f t="shared" si="16"/>
        <v>DI</v>
      </c>
      <c r="H278" s="81">
        <f>Person!AF70</f>
        <v>0</v>
      </c>
    </row>
    <row r="279" spans="2:8" x14ac:dyDescent="0.2">
      <c r="B279">
        <f t="shared" si="15"/>
        <v>4</v>
      </c>
      <c r="C279">
        <f t="shared" si="15"/>
        <v>5</v>
      </c>
      <c r="D279">
        <f t="shared" si="15"/>
        <v>3</v>
      </c>
      <c r="E279" s="147">
        <v>2</v>
      </c>
      <c r="F279" s="147" t="str">
        <f t="shared" si="14"/>
        <v>4532</v>
      </c>
      <c r="G279" t="str">
        <f t="shared" si="16"/>
        <v>MI</v>
      </c>
      <c r="H279" s="81">
        <f>Person!AF71</f>
        <v>0</v>
      </c>
    </row>
    <row r="280" spans="2:8" x14ac:dyDescent="0.2">
      <c r="B280">
        <f t="shared" si="15"/>
        <v>4</v>
      </c>
      <c r="C280">
        <f t="shared" si="15"/>
        <v>5</v>
      </c>
      <c r="D280">
        <f t="shared" si="15"/>
        <v>4</v>
      </c>
      <c r="E280" s="147">
        <v>2</v>
      </c>
      <c r="F280" s="147" t="str">
        <f t="shared" si="14"/>
        <v>4542</v>
      </c>
      <c r="G280" t="str">
        <f t="shared" si="16"/>
        <v>DO</v>
      </c>
      <c r="H280" s="81">
        <f>Person!AF72</f>
        <v>0</v>
      </c>
    </row>
    <row r="281" spans="2:8" x14ac:dyDescent="0.2">
      <c r="B281">
        <f t="shared" si="15"/>
        <v>4</v>
      </c>
      <c r="C281">
        <f t="shared" si="15"/>
        <v>5</v>
      </c>
      <c r="D281">
        <f t="shared" si="15"/>
        <v>5</v>
      </c>
      <c r="E281" s="147">
        <v>2</v>
      </c>
      <c r="F281" s="147" t="str">
        <f t="shared" si="14"/>
        <v>4552</v>
      </c>
      <c r="G281" t="str">
        <f t="shared" si="16"/>
        <v>FR</v>
      </c>
      <c r="H281" s="81">
        <f>Person!AF73</f>
        <v>0</v>
      </c>
    </row>
    <row r="282" spans="2:8" x14ac:dyDescent="0.2">
      <c r="B282">
        <f t="shared" si="15"/>
        <v>4</v>
      </c>
      <c r="C282">
        <f t="shared" si="15"/>
        <v>5</v>
      </c>
      <c r="D282">
        <f t="shared" si="15"/>
        <v>6</v>
      </c>
      <c r="E282" s="147">
        <v>2</v>
      </c>
      <c r="F282" s="147" t="str">
        <f t="shared" si="14"/>
        <v>4562</v>
      </c>
      <c r="G282" t="str">
        <f t="shared" si="16"/>
        <v>SA</v>
      </c>
      <c r="H282" s="81">
        <f>Person!AF74</f>
        <v>0</v>
      </c>
    </row>
    <row r="283" spans="2:8" x14ac:dyDescent="0.2">
      <c r="B283">
        <f t="shared" si="15"/>
        <v>4</v>
      </c>
      <c r="C283">
        <f t="shared" si="15"/>
        <v>5</v>
      </c>
      <c r="D283">
        <f t="shared" si="15"/>
        <v>7</v>
      </c>
      <c r="E283" s="147">
        <v>2</v>
      </c>
      <c r="F283" s="147" t="str">
        <f t="shared" si="14"/>
        <v>4572</v>
      </c>
      <c r="G283" t="str">
        <f t="shared" si="16"/>
        <v>SO</v>
      </c>
      <c r="H283" s="81">
        <f>Person!AF75</f>
        <v>0</v>
      </c>
    </row>
    <row r="284" spans="2:8" s="147" customFormat="1" x14ac:dyDescent="0.2">
      <c r="B284" s="147">
        <f t="shared" ref="B284:D303" si="17">B4</f>
        <v>1</v>
      </c>
      <c r="C284" s="147">
        <f t="shared" si="17"/>
        <v>1</v>
      </c>
      <c r="D284" s="147">
        <f t="shared" si="17"/>
        <v>1</v>
      </c>
      <c r="E284" s="147">
        <v>3</v>
      </c>
      <c r="F284" s="147" t="str">
        <f t="shared" si="14"/>
        <v>1113</v>
      </c>
      <c r="G284" t="str">
        <f t="shared" ref="G284:G315" si="18">G4</f>
        <v>MO</v>
      </c>
      <c r="H284" s="253">
        <f t="shared" ref="H284:H315" si="19">H144</f>
        <v>0</v>
      </c>
    </row>
    <row r="285" spans="2:8" x14ac:dyDescent="0.2">
      <c r="B285">
        <f t="shared" si="17"/>
        <v>1</v>
      </c>
      <c r="C285">
        <f t="shared" si="17"/>
        <v>1</v>
      </c>
      <c r="D285">
        <f t="shared" si="17"/>
        <v>2</v>
      </c>
      <c r="E285" s="147">
        <v>3</v>
      </c>
      <c r="F285" s="147" t="str">
        <f t="shared" si="14"/>
        <v>1123</v>
      </c>
      <c r="G285" t="str">
        <f t="shared" si="18"/>
        <v>DI</v>
      </c>
      <c r="H285" s="81">
        <f t="shared" si="19"/>
        <v>0</v>
      </c>
    </row>
    <row r="286" spans="2:8" x14ac:dyDescent="0.2">
      <c r="B286">
        <f t="shared" si="17"/>
        <v>1</v>
      </c>
      <c r="C286">
        <f t="shared" si="17"/>
        <v>1</v>
      </c>
      <c r="D286">
        <f t="shared" si="17"/>
        <v>3</v>
      </c>
      <c r="E286" s="147">
        <v>3</v>
      </c>
      <c r="F286" s="147" t="str">
        <f t="shared" si="14"/>
        <v>1133</v>
      </c>
      <c r="G286" t="str">
        <f t="shared" si="18"/>
        <v>MI</v>
      </c>
      <c r="H286" s="81">
        <f t="shared" si="19"/>
        <v>0</v>
      </c>
    </row>
    <row r="287" spans="2:8" x14ac:dyDescent="0.2">
      <c r="B287">
        <f t="shared" si="17"/>
        <v>1</v>
      </c>
      <c r="C287">
        <f t="shared" si="17"/>
        <v>1</v>
      </c>
      <c r="D287">
        <f t="shared" si="17"/>
        <v>4</v>
      </c>
      <c r="E287" s="147">
        <v>3</v>
      </c>
      <c r="F287" s="147" t="str">
        <f t="shared" si="14"/>
        <v>1143</v>
      </c>
      <c r="G287" t="str">
        <f t="shared" si="18"/>
        <v>DO</v>
      </c>
      <c r="H287" s="81">
        <f t="shared" si="19"/>
        <v>0</v>
      </c>
    </row>
    <row r="288" spans="2:8" x14ac:dyDescent="0.2">
      <c r="B288">
        <f t="shared" si="17"/>
        <v>1</v>
      </c>
      <c r="C288">
        <f t="shared" si="17"/>
        <v>1</v>
      </c>
      <c r="D288">
        <f t="shared" si="17"/>
        <v>5</v>
      </c>
      <c r="E288" s="147">
        <v>3</v>
      </c>
      <c r="F288" s="147" t="str">
        <f t="shared" si="14"/>
        <v>1153</v>
      </c>
      <c r="G288" t="str">
        <f t="shared" si="18"/>
        <v>FR</v>
      </c>
      <c r="H288" s="81">
        <f t="shared" si="19"/>
        <v>0</v>
      </c>
    </row>
    <row r="289" spans="2:8" x14ac:dyDescent="0.2">
      <c r="B289">
        <f t="shared" si="17"/>
        <v>1</v>
      </c>
      <c r="C289">
        <f t="shared" si="17"/>
        <v>1</v>
      </c>
      <c r="D289">
        <f t="shared" si="17"/>
        <v>6</v>
      </c>
      <c r="E289" s="147">
        <v>3</v>
      </c>
      <c r="F289" s="147" t="str">
        <f t="shared" si="14"/>
        <v>1163</v>
      </c>
      <c r="G289" t="str">
        <f t="shared" si="18"/>
        <v>SA</v>
      </c>
      <c r="H289" s="81">
        <f t="shared" si="19"/>
        <v>0</v>
      </c>
    </row>
    <row r="290" spans="2:8" x14ac:dyDescent="0.2">
      <c r="B290">
        <f t="shared" si="17"/>
        <v>1</v>
      </c>
      <c r="C290">
        <f t="shared" si="17"/>
        <v>1</v>
      </c>
      <c r="D290">
        <f t="shared" si="17"/>
        <v>7</v>
      </c>
      <c r="E290" s="147">
        <v>3</v>
      </c>
      <c r="F290" s="147" t="str">
        <f t="shared" si="14"/>
        <v>1173</v>
      </c>
      <c r="G290" t="str">
        <f t="shared" si="18"/>
        <v>SO</v>
      </c>
      <c r="H290" s="81">
        <f t="shared" si="19"/>
        <v>0</v>
      </c>
    </row>
    <row r="291" spans="2:8" x14ac:dyDescent="0.2">
      <c r="B291">
        <f t="shared" si="17"/>
        <v>1</v>
      </c>
      <c r="C291">
        <f t="shared" si="17"/>
        <v>2</v>
      </c>
      <c r="D291">
        <f t="shared" si="17"/>
        <v>1</v>
      </c>
      <c r="E291" s="147">
        <v>3</v>
      </c>
      <c r="F291" s="147" t="str">
        <f t="shared" si="14"/>
        <v>1213</v>
      </c>
      <c r="G291" t="str">
        <f t="shared" si="18"/>
        <v>MO</v>
      </c>
      <c r="H291" s="81">
        <f t="shared" si="19"/>
        <v>0</v>
      </c>
    </row>
    <row r="292" spans="2:8" x14ac:dyDescent="0.2">
      <c r="B292">
        <f t="shared" si="17"/>
        <v>1</v>
      </c>
      <c r="C292">
        <f t="shared" si="17"/>
        <v>2</v>
      </c>
      <c r="D292">
        <f t="shared" si="17"/>
        <v>2</v>
      </c>
      <c r="E292" s="147">
        <v>3</v>
      </c>
      <c r="F292" s="147" t="str">
        <f t="shared" si="14"/>
        <v>1223</v>
      </c>
      <c r="G292" t="str">
        <f t="shared" si="18"/>
        <v>DI</v>
      </c>
      <c r="H292" s="81">
        <f t="shared" si="19"/>
        <v>0</v>
      </c>
    </row>
    <row r="293" spans="2:8" x14ac:dyDescent="0.2">
      <c r="B293">
        <f t="shared" si="17"/>
        <v>1</v>
      </c>
      <c r="C293">
        <f t="shared" si="17"/>
        <v>2</v>
      </c>
      <c r="D293">
        <f t="shared" si="17"/>
        <v>3</v>
      </c>
      <c r="E293" s="147">
        <v>3</v>
      </c>
      <c r="F293" s="147" t="str">
        <f t="shared" si="14"/>
        <v>1233</v>
      </c>
      <c r="G293" t="str">
        <f t="shared" si="18"/>
        <v>MI</v>
      </c>
      <c r="H293" s="81">
        <f t="shared" si="19"/>
        <v>0</v>
      </c>
    </row>
    <row r="294" spans="2:8" x14ac:dyDescent="0.2">
      <c r="B294">
        <f t="shared" si="17"/>
        <v>1</v>
      </c>
      <c r="C294">
        <f t="shared" si="17"/>
        <v>2</v>
      </c>
      <c r="D294">
        <f t="shared" si="17"/>
        <v>4</v>
      </c>
      <c r="E294" s="147">
        <v>3</v>
      </c>
      <c r="F294" s="147" t="str">
        <f t="shared" si="14"/>
        <v>1243</v>
      </c>
      <c r="G294" t="str">
        <f t="shared" si="18"/>
        <v>DO</v>
      </c>
      <c r="H294" s="81">
        <f t="shared" si="19"/>
        <v>0</v>
      </c>
    </row>
    <row r="295" spans="2:8" x14ac:dyDescent="0.2">
      <c r="B295">
        <f t="shared" si="17"/>
        <v>1</v>
      </c>
      <c r="C295">
        <f t="shared" si="17"/>
        <v>2</v>
      </c>
      <c r="D295">
        <f t="shared" si="17"/>
        <v>5</v>
      </c>
      <c r="E295" s="147">
        <v>3</v>
      </c>
      <c r="F295" s="147" t="str">
        <f t="shared" si="14"/>
        <v>1253</v>
      </c>
      <c r="G295" t="str">
        <f t="shared" si="18"/>
        <v>FR</v>
      </c>
      <c r="H295" s="81">
        <f t="shared" si="19"/>
        <v>0</v>
      </c>
    </row>
    <row r="296" spans="2:8" x14ac:dyDescent="0.2">
      <c r="B296">
        <f t="shared" si="17"/>
        <v>1</v>
      </c>
      <c r="C296">
        <f t="shared" si="17"/>
        <v>2</v>
      </c>
      <c r="D296">
        <f t="shared" si="17"/>
        <v>6</v>
      </c>
      <c r="E296" s="147">
        <v>3</v>
      </c>
      <c r="F296" s="147" t="str">
        <f t="shared" si="14"/>
        <v>1263</v>
      </c>
      <c r="G296" t="str">
        <f t="shared" si="18"/>
        <v>SA</v>
      </c>
      <c r="H296" s="81">
        <f t="shared" si="19"/>
        <v>0</v>
      </c>
    </row>
    <row r="297" spans="2:8" x14ac:dyDescent="0.2">
      <c r="B297">
        <f t="shared" si="17"/>
        <v>1</v>
      </c>
      <c r="C297">
        <f t="shared" si="17"/>
        <v>2</v>
      </c>
      <c r="D297">
        <f t="shared" si="17"/>
        <v>7</v>
      </c>
      <c r="E297" s="147">
        <v>3</v>
      </c>
      <c r="F297" s="147" t="str">
        <f t="shared" si="14"/>
        <v>1273</v>
      </c>
      <c r="G297" t="str">
        <f t="shared" si="18"/>
        <v>SO</v>
      </c>
      <c r="H297" s="81">
        <f t="shared" si="19"/>
        <v>0</v>
      </c>
    </row>
    <row r="298" spans="2:8" x14ac:dyDescent="0.2">
      <c r="B298">
        <f t="shared" si="17"/>
        <v>1</v>
      </c>
      <c r="C298">
        <f t="shared" si="17"/>
        <v>3</v>
      </c>
      <c r="D298">
        <f t="shared" si="17"/>
        <v>1</v>
      </c>
      <c r="E298" s="147">
        <v>3</v>
      </c>
      <c r="F298" s="147" t="str">
        <f t="shared" si="14"/>
        <v>1313</v>
      </c>
      <c r="G298" t="str">
        <f t="shared" si="18"/>
        <v>MO</v>
      </c>
      <c r="H298" s="81">
        <f t="shared" si="19"/>
        <v>0</v>
      </c>
    </row>
    <row r="299" spans="2:8" x14ac:dyDescent="0.2">
      <c r="B299">
        <f t="shared" si="17"/>
        <v>1</v>
      </c>
      <c r="C299">
        <f t="shared" si="17"/>
        <v>3</v>
      </c>
      <c r="D299">
        <f t="shared" si="17"/>
        <v>2</v>
      </c>
      <c r="E299" s="147">
        <v>3</v>
      </c>
      <c r="F299" s="147" t="str">
        <f t="shared" si="14"/>
        <v>1323</v>
      </c>
      <c r="G299" t="str">
        <f t="shared" si="18"/>
        <v>DI</v>
      </c>
      <c r="H299" s="81">
        <f t="shared" si="19"/>
        <v>0</v>
      </c>
    </row>
    <row r="300" spans="2:8" x14ac:dyDescent="0.2">
      <c r="B300">
        <f t="shared" si="17"/>
        <v>1</v>
      </c>
      <c r="C300">
        <f t="shared" si="17"/>
        <v>3</v>
      </c>
      <c r="D300">
        <f t="shared" si="17"/>
        <v>3</v>
      </c>
      <c r="E300" s="147">
        <v>3</v>
      </c>
      <c r="F300" s="147" t="str">
        <f t="shared" si="14"/>
        <v>1333</v>
      </c>
      <c r="G300" t="str">
        <f t="shared" si="18"/>
        <v>MI</v>
      </c>
      <c r="H300" s="81">
        <f t="shared" si="19"/>
        <v>0</v>
      </c>
    </row>
    <row r="301" spans="2:8" x14ac:dyDescent="0.2">
      <c r="B301">
        <f t="shared" si="17"/>
        <v>1</v>
      </c>
      <c r="C301">
        <f t="shared" si="17"/>
        <v>3</v>
      </c>
      <c r="D301">
        <f t="shared" si="17"/>
        <v>4</v>
      </c>
      <c r="E301" s="147">
        <v>3</v>
      </c>
      <c r="F301" s="147" t="str">
        <f t="shared" si="14"/>
        <v>1343</v>
      </c>
      <c r="G301" t="str">
        <f t="shared" si="18"/>
        <v>DO</v>
      </c>
      <c r="H301" s="81">
        <f t="shared" si="19"/>
        <v>0</v>
      </c>
    </row>
    <row r="302" spans="2:8" x14ac:dyDescent="0.2">
      <c r="B302">
        <f t="shared" si="17"/>
        <v>1</v>
      </c>
      <c r="C302">
        <f t="shared" si="17"/>
        <v>3</v>
      </c>
      <c r="D302">
        <f t="shared" si="17"/>
        <v>5</v>
      </c>
      <c r="E302" s="147">
        <v>3</v>
      </c>
      <c r="F302" s="147" t="str">
        <f t="shared" si="14"/>
        <v>1353</v>
      </c>
      <c r="G302" t="str">
        <f t="shared" si="18"/>
        <v>FR</v>
      </c>
      <c r="H302" s="81">
        <f t="shared" si="19"/>
        <v>0</v>
      </c>
    </row>
    <row r="303" spans="2:8" x14ac:dyDescent="0.2">
      <c r="B303">
        <f t="shared" si="17"/>
        <v>1</v>
      </c>
      <c r="C303">
        <f t="shared" si="17"/>
        <v>3</v>
      </c>
      <c r="D303">
        <f t="shared" si="17"/>
        <v>6</v>
      </c>
      <c r="E303" s="147">
        <v>3</v>
      </c>
      <c r="F303" s="147" t="str">
        <f t="shared" si="14"/>
        <v>1363</v>
      </c>
      <c r="G303" t="str">
        <f t="shared" si="18"/>
        <v>SA</v>
      </c>
      <c r="H303" s="81">
        <f t="shared" si="19"/>
        <v>0</v>
      </c>
    </row>
    <row r="304" spans="2:8" x14ac:dyDescent="0.2">
      <c r="B304">
        <f t="shared" ref="B304:D323" si="20">B24</f>
        <v>1</v>
      </c>
      <c r="C304">
        <f t="shared" si="20"/>
        <v>3</v>
      </c>
      <c r="D304">
        <f t="shared" si="20"/>
        <v>7</v>
      </c>
      <c r="E304" s="147">
        <v>3</v>
      </c>
      <c r="F304" s="147" t="str">
        <f t="shared" si="14"/>
        <v>1373</v>
      </c>
      <c r="G304" t="str">
        <f t="shared" si="18"/>
        <v>SO</v>
      </c>
      <c r="H304" s="81">
        <f t="shared" si="19"/>
        <v>0</v>
      </c>
    </row>
    <row r="305" spans="2:8" x14ac:dyDescent="0.2">
      <c r="B305">
        <f t="shared" si="20"/>
        <v>1</v>
      </c>
      <c r="C305">
        <f t="shared" si="20"/>
        <v>4</v>
      </c>
      <c r="D305">
        <f t="shared" si="20"/>
        <v>1</v>
      </c>
      <c r="E305" s="147">
        <v>3</v>
      </c>
      <c r="F305" s="147" t="str">
        <f t="shared" si="14"/>
        <v>1413</v>
      </c>
      <c r="G305" t="str">
        <f t="shared" si="18"/>
        <v>MO</v>
      </c>
      <c r="H305" s="81">
        <f t="shared" si="19"/>
        <v>0</v>
      </c>
    </row>
    <row r="306" spans="2:8" x14ac:dyDescent="0.2">
      <c r="B306">
        <f t="shared" si="20"/>
        <v>1</v>
      </c>
      <c r="C306">
        <f t="shared" si="20"/>
        <v>4</v>
      </c>
      <c r="D306">
        <f t="shared" si="20"/>
        <v>2</v>
      </c>
      <c r="E306" s="147">
        <v>3</v>
      </c>
      <c r="F306" s="147" t="str">
        <f t="shared" si="14"/>
        <v>1423</v>
      </c>
      <c r="G306" t="str">
        <f t="shared" si="18"/>
        <v>DI</v>
      </c>
      <c r="H306" s="81">
        <f t="shared" si="19"/>
        <v>0</v>
      </c>
    </row>
    <row r="307" spans="2:8" x14ac:dyDescent="0.2">
      <c r="B307">
        <f t="shared" si="20"/>
        <v>1</v>
      </c>
      <c r="C307">
        <f t="shared" si="20"/>
        <v>4</v>
      </c>
      <c r="D307">
        <f t="shared" si="20"/>
        <v>3</v>
      </c>
      <c r="E307" s="147">
        <v>3</v>
      </c>
      <c r="F307" s="147" t="str">
        <f t="shared" si="14"/>
        <v>1433</v>
      </c>
      <c r="G307" t="str">
        <f t="shared" si="18"/>
        <v>MI</v>
      </c>
      <c r="H307" s="81">
        <f t="shared" si="19"/>
        <v>0</v>
      </c>
    </row>
    <row r="308" spans="2:8" x14ac:dyDescent="0.2">
      <c r="B308">
        <f t="shared" si="20"/>
        <v>1</v>
      </c>
      <c r="C308">
        <f t="shared" si="20"/>
        <v>4</v>
      </c>
      <c r="D308">
        <f t="shared" si="20"/>
        <v>4</v>
      </c>
      <c r="E308" s="147">
        <v>3</v>
      </c>
      <c r="F308" s="147" t="str">
        <f t="shared" si="14"/>
        <v>1443</v>
      </c>
      <c r="G308" t="str">
        <f t="shared" si="18"/>
        <v>DO</v>
      </c>
      <c r="H308" s="81">
        <f t="shared" si="19"/>
        <v>0</v>
      </c>
    </row>
    <row r="309" spans="2:8" x14ac:dyDescent="0.2">
      <c r="B309">
        <f t="shared" si="20"/>
        <v>1</v>
      </c>
      <c r="C309">
        <f t="shared" si="20"/>
        <v>4</v>
      </c>
      <c r="D309">
        <f t="shared" si="20"/>
        <v>5</v>
      </c>
      <c r="E309" s="147">
        <v>3</v>
      </c>
      <c r="F309" s="147" t="str">
        <f t="shared" si="14"/>
        <v>1453</v>
      </c>
      <c r="G309" t="str">
        <f t="shared" si="18"/>
        <v>FR</v>
      </c>
      <c r="H309" s="81">
        <f t="shared" si="19"/>
        <v>0</v>
      </c>
    </row>
    <row r="310" spans="2:8" x14ac:dyDescent="0.2">
      <c r="B310">
        <f t="shared" si="20"/>
        <v>1</v>
      </c>
      <c r="C310">
        <f t="shared" si="20"/>
        <v>4</v>
      </c>
      <c r="D310">
        <f t="shared" si="20"/>
        <v>6</v>
      </c>
      <c r="E310" s="147">
        <v>3</v>
      </c>
      <c r="F310" s="147" t="str">
        <f t="shared" si="14"/>
        <v>1463</v>
      </c>
      <c r="G310" t="str">
        <f t="shared" si="18"/>
        <v>SA</v>
      </c>
      <c r="H310" s="81">
        <f t="shared" si="19"/>
        <v>0</v>
      </c>
    </row>
    <row r="311" spans="2:8" x14ac:dyDescent="0.2">
      <c r="B311">
        <f t="shared" si="20"/>
        <v>1</v>
      </c>
      <c r="C311">
        <f t="shared" si="20"/>
        <v>4</v>
      </c>
      <c r="D311">
        <f t="shared" si="20"/>
        <v>7</v>
      </c>
      <c r="E311" s="147">
        <v>3</v>
      </c>
      <c r="F311" s="147" t="str">
        <f t="shared" si="14"/>
        <v>1473</v>
      </c>
      <c r="G311" t="str">
        <f t="shared" si="18"/>
        <v>SO</v>
      </c>
      <c r="H311" s="81">
        <f t="shared" si="19"/>
        <v>0</v>
      </c>
    </row>
    <row r="312" spans="2:8" x14ac:dyDescent="0.2">
      <c r="B312">
        <f t="shared" si="20"/>
        <v>1</v>
      </c>
      <c r="C312">
        <f t="shared" si="20"/>
        <v>5</v>
      </c>
      <c r="D312">
        <f t="shared" si="20"/>
        <v>1</v>
      </c>
      <c r="E312" s="147">
        <v>3</v>
      </c>
      <c r="F312" s="147" t="str">
        <f t="shared" si="14"/>
        <v>1513</v>
      </c>
      <c r="G312" t="str">
        <f t="shared" si="18"/>
        <v>MO</v>
      </c>
      <c r="H312" s="81">
        <f t="shared" si="19"/>
        <v>0</v>
      </c>
    </row>
    <row r="313" spans="2:8" x14ac:dyDescent="0.2">
      <c r="B313">
        <f t="shared" si="20"/>
        <v>1</v>
      </c>
      <c r="C313">
        <f t="shared" si="20"/>
        <v>5</v>
      </c>
      <c r="D313">
        <f t="shared" si="20"/>
        <v>2</v>
      </c>
      <c r="E313" s="147">
        <v>3</v>
      </c>
      <c r="F313" s="147" t="str">
        <f t="shared" si="14"/>
        <v>1523</v>
      </c>
      <c r="G313" t="str">
        <f t="shared" si="18"/>
        <v>DI</v>
      </c>
      <c r="H313" s="81">
        <f t="shared" si="19"/>
        <v>0</v>
      </c>
    </row>
    <row r="314" spans="2:8" x14ac:dyDescent="0.2">
      <c r="B314">
        <f t="shared" si="20"/>
        <v>1</v>
      </c>
      <c r="C314">
        <f t="shared" si="20"/>
        <v>5</v>
      </c>
      <c r="D314">
        <f t="shared" si="20"/>
        <v>3</v>
      </c>
      <c r="E314" s="147">
        <v>3</v>
      </c>
      <c r="F314" s="147" t="str">
        <f t="shared" si="14"/>
        <v>1533</v>
      </c>
      <c r="G314" t="str">
        <f t="shared" si="18"/>
        <v>MI</v>
      </c>
      <c r="H314" s="81">
        <f t="shared" si="19"/>
        <v>0</v>
      </c>
    </row>
    <row r="315" spans="2:8" x14ac:dyDescent="0.2">
      <c r="B315">
        <f t="shared" si="20"/>
        <v>1</v>
      </c>
      <c r="C315">
        <f t="shared" si="20"/>
        <v>5</v>
      </c>
      <c r="D315">
        <f t="shared" si="20"/>
        <v>4</v>
      </c>
      <c r="E315" s="147">
        <v>3</v>
      </c>
      <c r="F315" s="147" t="str">
        <f t="shared" si="14"/>
        <v>1543</v>
      </c>
      <c r="G315" t="str">
        <f t="shared" si="18"/>
        <v>DO</v>
      </c>
      <c r="H315" s="81">
        <f t="shared" si="19"/>
        <v>0</v>
      </c>
    </row>
    <row r="316" spans="2:8" x14ac:dyDescent="0.2">
      <c r="B316">
        <f t="shared" si="20"/>
        <v>1</v>
      </c>
      <c r="C316">
        <f t="shared" si="20"/>
        <v>5</v>
      </c>
      <c r="D316">
        <f t="shared" si="20"/>
        <v>5</v>
      </c>
      <c r="E316" s="147">
        <v>3</v>
      </c>
      <c r="F316" s="147" t="str">
        <f t="shared" si="14"/>
        <v>1553</v>
      </c>
      <c r="G316" t="str">
        <f t="shared" ref="G316:G347" si="21">G36</f>
        <v>FR</v>
      </c>
      <c r="H316" s="81">
        <f t="shared" ref="H316:H347" si="22">H176</f>
        <v>0</v>
      </c>
    </row>
    <row r="317" spans="2:8" x14ac:dyDescent="0.2">
      <c r="B317">
        <f t="shared" si="20"/>
        <v>1</v>
      </c>
      <c r="C317">
        <f t="shared" si="20"/>
        <v>5</v>
      </c>
      <c r="D317">
        <f t="shared" si="20"/>
        <v>6</v>
      </c>
      <c r="E317" s="147">
        <v>3</v>
      </c>
      <c r="F317" s="147" t="str">
        <f t="shared" si="14"/>
        <v>1563</v>
      </c>
      <c r="G317" t="str">
        <f t="shared" si="21"/>
        <v>SA</v>
      </c>
      <c r="H317" s="81">
        <f t="shared" si="22"/>
        <v>0</v>
      </c>
    </row>
    <row r="318" spans="2:8" x14ac:dyDescent="0.2">
      <c r="B318">
        <f t="shared" si="20"/>
        <v>1</v>
      </c>
      <c r="C318">
        <f t="shared" si="20"/>
        <v>5</v>
      </c>
      <c r="D318">
        <f t="shared" si="20"/>
        <v>7</v>
      </c>
      <c r="E318" s="147">
        <v>3</v>
      </c>
      <c r="F318" s="147" t="str">
        <f t="shared" si="14"/>
        <v>1573</v>
      </c>
      <c r="G318" t="str">
        <f t="shared" si="21"/>
        <v>SO</v>
      </c>
      <c r="H318" s="81">
        <f t="shared" si="22"/>
        <v>0</v>
      </c>
    </row>
    <row r="319" spans="2:8" x14ac:dyDescent="0.2">
      <c r="B319">
        <f t="shared" si="20"/>
        <v>2</v>
      </c>
      <c r="C319">
        <f t="shared" si="20"/>
        <v>1</v>
      </c>
      <c r="D319">
        <f t="shared" si="20"/>
        <v>1</v>
      </c>
      <c r="E319" s="147">
        <v>3</v>
      </c>
      <c r="F319" s="147" t="str">
        <f t="shared" si="14"/>
        <v>2113</v>
      </c>
      <c r="G319" t="str">
        <f t="shared" si="21"/>
        <v>MO</v>
      </c>
      <c r="H319" s="81">
        <f t="shared" si="22"/>
        <v>0</v>
      </c>
    </row>
    <row r="320" spans="2:8" x14ac:dyDescent="0.2">
      <c r="B320">
        <f t="shared" si="20"/>
        <v>2</v>
      </c>
      <c r="C320">
        <f t="shared" si="20"/>
        <v>1</v>
      </c>
      <c r="D320">
        <f t="shared" si="20"/>
        <v>2</v>
      </c>
      <c r="E320" s="147">
        <v>3</v>
      </c>
      <c r="F320" s="147" t="str">
        <f t="shared" si="14"/>
        <v>2123</v>
      </c>
      <c r="G320" t="str">
        <f t="shared" si="21"/>
        <v>DI</v>
      </c>
      <c r="H320" s="81">
        <f t="shared" si="22"/>
        <v>0</v>
      </c>
    </row>
    <row r="321" spans="2:8" x14ac:dyDescent="0.2">
      <c r="B321">
        <f t="shared" si="20"/>
        <v>2</v>
      </c>
      <c r="C321">
        <f t="shared" si="20"/>
        <v>1</v>
      </c>
      <c r="D321">
        <f t="shared" si="20"/>
        <v>3</v>
      </c>
      <c r="E321" s="147">
        <v>3</v>
      </c>
      <c r="F321" s="147" t="str">
        <f t="shared" si="14"/>
        <v>2133</v>
      </c>
      <c r="G321" t="str">
        <f t="shared" si="21"/>
        <v>MI</v>
      </c>
      <c r="H321" s="81">
        <f t="shared" si="22"/>
        <v>0</v>
      </c>
    </row>
    <row r="322" spans="2:8" x14ac:dyDescent="0.2">
      <c r="B322">
        <f t="shared" si="20"/>
        <v>2</v>
      </c>
      <c r="C322">
        <f t="shared" si="20"/>
        <v>1</v>
      </c>
      <c r="D322">
        <f t="shared" si="20"/>
        <v>4</v>
      </c>
      <c r="E322" s="147">
        <v>3</v>
      </c>
      <c r="F322" s="147" t="str">
        <f t="shared" si="14"/>
        <v>2143</v>
      </c>
      <c r="G322" t="str">
        <f t="shared" si="21"/>
        <v>DO</v>
      </c>
      <c r="H322" s="81">
        <f t="shared" si="22"/>
        <v>0</v>
      </c>
    </row>
    <row r="323" spans="2:8" x14ac:dyDescent="0.2">
      <c r="B323">
        <f t="shared" si="20"/>
        <v>2</v>
      </c>
      <c r="C323">
        <f t="shared" si="20"/>
        <v>1</v>
      </c>
      <c r="D323">
        <f t="shared" si="20"/>
        <v>5</v>
      </c>
      <c r="E323" s="147">
        <v>3</v>
      </c>
      <c r="F323" s="147" t="str">
        <f t="shared" si="14"/>
        <v>2153</v>
      </c>
      <c r="G323" t="str">
        <f t="shared" si="21"/>
        <v>FR</v>
      </c>
      <c r="H323" s="81">
        <f t="shared" si="22"/>
        <v>0</v>
      </c>
    </row>
    <row r="324" spans="2:8" x14ac:dyDescent="0.2">
      <c r="B324">
        <f t="shared" ref="B324:D343" si="23">B44</f>
        <v>2</v>
      </c>
      <c r="C324">
        <f t="shared" si="23"/>
        <v>1</v>
      </c>
      <c r="D324">
        <f t="shared" si="23"/>
        <v>6</v>
      </c>
      <c r="E324" s="147">
        <v>3</v>
      </c>
      <c r="F324" s="147" t="str">
        <f t="shared" si="14"/>
        <v>2163</v>
      </c>
      <c r="G324" t="str">
        <f t="shared" si="21"/>
        <v>SA</v>
      </c>
      <c r="H324" s="81">
        <f t="shared" si="22"/>
        <v>0</v>
      </c>
    </row>
    <row r="325" spans="2:8" x14ac:dyDescent="0.2">
      <c r="B325">
        <f t="shared" si="23"/>
        <v>2</v>
      </c>
      <c r="C325">
        <f t="shared" si="23"/>
        <v>1</v>
      </c>
      <c r="D325">
        <f t="shared" si="23"/>
        <v>7</v>
      </c>
      <c r="E325" s="147">
        <v>3</v>
      </c>
      <c r="F325" s="147" t="str">
        <f t="shared" ref="F325:F388" si="24">CONCATENATE(B325,C325,D325,E325)</f>
        <v>2173</v>
      </c>
      <c r="G325" t="str">
        <f t="shared" si="21"/>
        <v>SO</v>
      </c>
      <c r="H325" s="81">
        <f t="shared" si="22"/>
        <v>0</v>
      </c>
    </row>
    <row r="326" spans="2:8" x14ac:dyDescent="0.2">
      <c r="B326">
        <f t="shared" si="23"/>
        <v>2</v>
      </c>
      <c r="C326">
        <f t="shared" si="23"/>
        <v>2</v>
      </c>
      <c r="D326">
        <f t="shared" si="23"/>
        <v>1</v>
      </c>
      <c r="E326" s="147">
        <v>3</v>
      </c>
      <c r="F326" s="147" t="str">
        <f t="shared" si="24"/>
        <v>2213</v>
      </c>
      <c r="G326" t="str">
        <f t="shared" si="21"/>
        <v>MO</v>
      </c>
      <c r="H326" s="81">
        <f t="shared" si="22"/>
        <v>0</v>
      </c>
    </row>
    <row r="327" spans="2:8" x14ac:dyDescent="0.2">
      <c r="B327">
        <f t="shared" si="23"/>
        <v>2</v>
      </c>
      <c r="C327">
        <f t="shared" si="23"/>
        <v>2</v>
      </c>
      <c r="D327">
        <f t="shared" si="23"/>
        <v>2</v>
      </c>
      <c r="E327" s="147">
        <v>3</v>
      </c>
      <c r="F327" s="147" t="str">
        <f t="shared" si="24"/>
        <v>2223</v>
      </c>
      <c r="G327" t="str">
        <f t="shared" si="21"/>
        <v>DI</v>
      </c>
      <c r="H327" s="81">
        <f t="shared" si="22"/>
        <v>0</v>
      </c>
    </row>
    <row r="328" spans="2:8" x14ac:dyDescent="0.2">
      <c r="B328">
        <f t="shared" si="23"/>
        <v>2</v>
      </c>
      <c r="C328">
        <f t="shared" si="23"/>
        <v>2</v>
      </c>
      <c r="D328">
        <f t="shared" si="23"/>
        <v>3</v>
      </c>
      <c r="E328" s="147">
        <v>3</v>
      </c>
      <c r="F328" s="147" t="str">
        <f t="shared" si="24"/>
        <v>2233</v>
      </c>
      <c r="G328" t="str">
        <f t="shared" si="21"/>
        <v>MI</v>
      </c>
      <c r="H328" s="81">
        <f t="shared" si="22"/>
        <v>0</v>
      </c>
    </row>
    <row r="329" spans="2:8" x14ac:dyDescent="0.2">
      <c r="B329">
        <f t="shared" si="23"/>
        <v>2</v>
      </c>
      <c r="C329">
        <f t="shared" si="23"/>
        <v>2</v>
      </c>
      <c r="D329">
        <f t="shared" si="23"/>
        <v>4</v>
      </c>
      <c r="E329" s="147">
        <v>3</v>
      </c>
      <c r="F329" s="147" t="str">
        <f t="shared" si="24"/>
        <v>2243</v>
      </c>
      <c r="G329" t="str">
        <f t="shared" si="21"/>
        <v>DO</v>
      </c>
      <c r="H329" s="81">
        <f t="shared" si="22"/>
        <v>0</v>
      </c>
    </row>
    <row r="330" spans="2:8" x14ac:dyDescent="0.2">
      <c r="B330">
        <f t="shared" si="23"/>
        <v>2</v>
      </c>
      <c r="C330">
        <f t="shared" si="23"/>
        <v>2</v>
      </c>
      <c r="D330">
        <f t="shared" si="23"/>
        <v>5</v>
      </c>
      <c r="E330" s="147">
        <v>3</v>
      </c>
      <c r="F330" s="147" t="str">
        <f t="shared" si="24"/>
        <v>2253</v>
      </c>
      <c r="G330" t="str">
        <f t="shared" si="21"/>
        <v>FR</v>
      </c>
      <c r="H330" s="81">
        <f t="shared" si="22"/>
        <v>0</v>
      </c>
    </row>
    <row r="331" spans="2:8" x14ac:dyDescent="0.2">
      <c r="B331">
        <f t="shared" si="23"/>
        <v>2</v>
      </c>
      <c r="C331">
        <f t="shared" si="23"/>
        <v>2</v>
      </c>
      <c r="D331">
        <f t="shared" si="23"/>
        <v>6</v>
      </c>
      <c r="E331" s="147">
        <v>3</v>
      </c>
      <c r="F331" s="147" t="str">
        <f t="shared" si="24"/>
        <v>2263</v>
      </c>
      <c r="G331" t="str">
        <f t="shared" si="21"/>
        <v>SA</v>
      </c>
      <c r="H331" s="81">
        <f t="shared" si="22"/>
        <v>0</v>
      </c>
    </row>
    <row r="332" spans="2:8" x14ac:dyDescent="0.2">
      <c r="B332">
        <f t="shared" si="23"/>
        <v>2</v>
      </c>
      <c r="C332">
        <f t="shared" si="23"/>
        <v>2</v>
      </c>
      <c r="D332">
        <f t="shared" si="23"/>
        <v>7</v>
      </c>
      <c r="E332" s="147">
        <v>3</v>
      </c>
      <c r="F332" s="147" t="str">
        <f t="shared" si="24"/>
        <v>2273</v>
      </c>
      <c r="G332" t="str">
        <f t="shared" si="21"/>
        <v>SO</v>
      </c>
      <c r="H332" s="81">
        <f t="shared" si="22"/>
        <v>0</v>
      </c>
    </row>
    <row r="333" spans="2:8" x14ac:dyDescent="0.2">
      <c r="B333">
        <f t="shared" si="23"/>
        <v>2</v>
      </c>
      <c r="C333">
        <f t="shared" si="23"/>
        <v>3</v>
      </c>
      <c r="D333">
        <f t="shared" si="23"/>
        <v>1</v>
      </c>
      <c r="E333" s="147">
        <v>3</v>
      </c>
      <c r="F333" s="147" t="str">
        <f t="shared" si="24"/>
        <v>2313</v>
      </c>
      <c r="G333" t="str">
        <f t="shared" si="21"/>
        <v>MO</v>
      </c>
      <c r="H333" s="81">
        <f t="shared" si="22"/>
        <v>0</v>
      </c>
    </row>
    <row r="334" spans="2:8" x14ac:dyDescent="0.2">
      <c r="B334">
        <f t="shared" si="23"/>
        <v>2</v>
      </c>
      <c r="C334">
        <f t="shared" si="23"/>
        <v>3</v>
      </c>
      <c r="D334">
        <f t="shared" si="23"/>
        <v>2</v>
      </c>
      <c r="E334" s="147">
        <v>3</v>
      </c>
      <c r="F334" s="147" t="str">
        <f t="shared" si="24"/>
        <v>2323</v>
      </c>
      <c r="G334" t="str">
        <f t="shared" si="21"/>
        <v>DI</v>
      </c>
      <c r="H334" s="81">
        <f t="shared" si="22"/>
        <v>0</v>
      </c>
    </row>
    <row r="335" spans="2:8" x14ac:dyDescent="0.2">
      <c r="B335">
        <f t="shared" si="23"/>
        <v>2</v>
      </c>
      <c r="C335">
        <f t="shared" si="23"/>
        <v>3</v>
      </c>
      <c r="D335">
        <f t="shared" si="23"/>
        <v>3</v>
      </c>
      <c r="E335" s="147">
        <v>3</v>
      </c>
      <c r="F335" s="147" t="str">
        <f t="shared" si="24"/>
        <v>2333</v>
      </c>
      <c r="G335" t="str">
        <f t="shared" si="21"/>
        <v>MI</v>
      </c>
      <c r="H335" s="81">
        <f t="shared" si="22"/>
        <v>0</v>
      </c>
    </row>
    <row r="336" spans="2:8" x14ac:dyDescent="0.2">
      <c r="B336">
        <f t="shared" si="23"/>
        <v>2</v>
      </c>
      <c r="C336">
        <f t="shared" si="23"/>
        <v>3</v>
      </c>
      <c r="D336">
        <f t="shared" si="23"/>
        <v>4</v>
      </c>
      <c r="E336" s="147">
        <v>3</v>
      </c>
      <c r="F336" s="147" t="str">
        <f t="shared" si="24"/>
        <v>2343</v>
      </c>
      <c r="G336" t="str">
        <f t="shared" si="21"/>
        <v>DO</v>
      </c>
      <c r="H336" s="81">
        <f t="shared" si="22"/>
        <v>0</v>
      </c>
    </row>
    <row r="337" spans="2:8" x14ac:dyDescent="0.2">
      <c r="B337">
        <f t="shared" si="23"/>
        <v>2</v>
      </c>
      <c r="C337">
        <f t="shared" si="23"/>
        <v>3</v>
      </c>
      <c r="D337">
        <f t="shared" si="23"/>
        <v>5</v>
      </c>
      <c r="E337" s="147">
        <v>3</v>
      </c>
      <c r="F337" s="147" t="str">
        <f t="shared" si="24"/>
        <v>2353</v>
      </c>
      <c r="G337" t="str">
        <f t="shared" si="21"/>
        <v>FR</v>
      </c>
      <c r="H337" s="81">
        <f t="shared" si="22"/>
        <v>0</v>
      </c>
    </row>
    <row r="338" spans="2:8" x14ac:dyDescent="0.2">
      <c r="B338">
        <f t="shared" si="23"/>
        <v>2</v>
      </c>
      <c r="C338">
        <f t="shared" si="23"/>
        <v>3</v>
      </c>
      <c r="D338">
        <f t="shared" si="23"/>
        <v>6</v>
      </c>
      <c r="E338" s="147">
        <v>3</v>
      </c>
      <c r="F338" s="147" t="str">
        <f t="shared" si="24"/>
        <v>2363</v>
      </c>
      <c r="G338" t="str">
        <f t="shared" si="21"/>
        <v>SA</v>
      </c>
      <c r="H338" s="81">
        <f t="shared" si="22"/>
        <v>0</v>
      </c>
    </row>
    <row r="339" spans="2:8" x14ac:dyDescent="0.2">
      <c r="B339">
        <f t="shared" si="23"/>
        <v>2</v>
      </c>
      <c r="C339">
        <f t="shared" si="23"/>
        <v>3</v>
      </c>
      <c r="D339">
        <f t="shared" si="23"/>
        <v>7</v>
      </c>
      <c r="E339" s="147">
        <v>3</v>
      </c>
      <c r="F339" s="147" t="str">
        <f t="shared" si="24"/>
        <v>2373</v>
      </c>
      <c r="G339" t="str">
        <f t="shared" si="21"/>
        <v>SO</v>
      </c>
      <c r="H339" s="81">
        <f t="shared" si="22"/>
        <v>0</v>
      </c>
    </row>
    <row r="340" spans="2:8" x14ac:dyDescent="0.2">
      <c r="B340">
        <f t="shared" si="23"/>
        <v>2</v>
      </c>
      <c r="C340">
        <f t="shared" si="23"/>
        <v>4</v>
      </c>
      <c r="D340">
        <f t="shared" si="23"/>
        <v>1</v>
      </c>
      <c r="E340" s="147">
        <v>3</v>
      </c>
      <c r="F340" s="147" t="str">
        <f t="shared" si="24"/>
        <v>2413</v>
      </c>
      <c r="G340" t="str">
        <f t="shared" si="21"/>
        <v>MO</v>
      </c>
      <c r="H340" s="81">
        <f t="shared" si="22"/>
        <v>0</v>
      </c>
    </row>
    <row r="341" spans="2:8" x14ac:dyDescent="0.2">
      <c r="B341">
        <f t="shared" si="23"/>
        <v>2</v>
      </c>
      <c r="C341">
        <f t="shared" si="23"/>
        <v>4</v>
      </c>
      <c r="D341">
        <f t="shared" si="23"/>
        <v>2</v>
      </c>
      <c r="E341" s="147">
        <v>3</v>
      </c>
      <c r="F341" s="147" t="str">
        <f t="shared" si="24"/>
        <v>2423</v>
      </c>
      <c r="G341" t="str">
        <f t="shared" si="21"/>
        <v>DI</v>
      </c>
      <c r="H341" s="81">
        <f t="shared" si="22"/>
        <v>0</v>
      </c>
    </row>
    <row r="342" spans="2:8" x14ac:dyDescent="0.2">
      <c r="B342">
        <f t="shared" si="23"/>
        <v>2</v>
      </c>
      <c r="C342">
        <f t="shared" si="23"/>
        <v>4</v>
      </c>
      <c r="D342">
        <f t="shared" si="23"/>
        <v>3</v>
      </c>
      <c r="E342" s="147">
        <v>3</v>
      </c>
      <c r="F342" s="147" t="str">
        <f t="shared" si="24"/>
        <v>2433</v>
      </c>
      <c r="G342" t="str">
        <f t="shared" si="21"/>
        <v>MI</v>
      </c>
      <c r="H342" s="81">
        <f t="shared" si="22"/>
        <v>0</v>
      </c>
    </row>
    <row r="343" spans="2:8" x14ac:dyDescent="0.2">
      <c r="B343">
        <f t="shared" si="23"/>
        <v>2</v>
      </c>
      <c r="C343">
        <f t="shared" si="23"/>
        <v>4</v>
      </c>
      <c r="D343">
        <f t="shared" si="23"/>
        <v>4</v>
      </c>
      <c r="E343" s="147">
        <v>3</v>
      </c>
      <c r="F343" s="147" t="str">
        <f t="shared" si="24"/>
        <v>2443</v>
      </c>
      <c r="G343" t="str">
        <f t="shared" si="21"/>
        <v>DO</v>
      </c>
      <c r="H343" s="81">
        <f t="shared" si="22"/>
        <v>0</v>
      </c>
    </row>
    <row r="344" spans="2:8" x14ac:dyDescent="0.2">
      <c r="B344">
        <f t="shared" ref="B344:D363" si="25">B64</f>
        <v>2</v>
      </c>
      <c r="C344">
        <f t="shared" si="25"/>
        <v>4</v>
      </c>
      <c r="D344">
        <f t="shared" si="25"/>
        <v>5</v>
      </c>
      <c r="E344" s="147">
        <v>3</v>
      </c>
      <c r="F344" s="147" t="str">
        <f t="shared" si="24"/>
        <v>2453</v>
      </c>
      <c r="G344" t="str">
        <f t="shared" si="21"/>
        <v>FR</v>
      </c>
      <c r="H344" s="81">
        <f t="shared" si="22"/>
        <v>0</v>
      </c>
    </row>
    <row r="345" spans="2:8" x14ac:dyDescent="0.2">
      <c r="B345">
        <f t="shared" si="25"/>
        <v>2</v>
      </c>
      <c r="C345">
        <f t="shared" si="25"/>
        <v>4</v>
      </c>
      <c r="D345">
        <f t="shared" si="25"/>
        <v>6</v>
      </c>
      <c r="E345" s="147">
        <v>3</v>
      </c>
      <c r="F345" s="147" t="str">
        <f t="shared" si="24"/>
        <v>2463</v>
      </c>
      <c r="G345" t="str">
        <f t="shared" si="21"/>
        <v>SA</v>
      </c>
      <c r="H345" s="81">
        <f t="shared" si="22"/>
        <v>0</v>
      </c>
    </row>
    <row r="346" spans="2:8" x14ac:dyDescent="0.2">
      <c r="B346">
        <f t="shared" si="25"/>
        <v>2</v>
      </c>
      <c r="C346">
        <f t="shared" si="25"/>
        <v>4</v>
      </c>
      <c r="D346">
        <f t="shared" si="25"/>
        <v>7</v>
      </c>
      <c r="E346" s="147">
        <v>3</v>
      </c>
      <c r="F346" s="147" t="str">
        <f t="shared" si="24"/>
        <v>2473</v>
      </c>
      <c r="G346" t="str">
        <f t="shared" si="21"/>
        <v>SO</v>
      </c>
      <c r="H346" s="81">
        <f t="shared" si="22"/>
        <v>0</v>
      </c>
    </row>
    <row r="347" spans="2:8" x14ac:dyDescent="0.2">
      <c r="B347">
        <f t="shared" si="25"/>
        <v>2</v>
      </c>
      <c r="C347">
        <f t="shared" si="25"/>
        <v>5</v>
      </c>
      <c r="D347">
        <f t="shared" si="25"/>
        <v>1</v>
      </c>
      <c r="E347" s="147">
        <v>3</v>
      </c>
      <c r="F347" s="147" t="str">
        <f t="shared" si="24"/>
        <v>2513</v>
      </c>
      <c r="G347" t="str">
        <f t="shared" si="21"/>
        <v>MO</v>
      </c>
      <c r="H347" s="81">
        <f t="shared" si="22"/>
        <v>0</v>
      </c>
    </row>
    <row r="348" spans="2:8" x14ac:dyDescent="0.2">
      <c r="B348">
        <f t="shared" si="25"/>
        <v>2</v>
      </c>
      <c r="C348">
        <f t="shared" si="25"/>
        <v>5</v>
      </c>
      <c r="D348">
        <f t="shared" si="25"/>
        <v>2</v>
      </c>
      <c r="E348" s="147">
        <v>3</v>
      </c>
      <c r="F348" s="147" t="str">
        <f t="shared" si="24"/>
        <v>2523</v>
      </c>
      <c r="G348" t="str">
        <f t="shared" ref="G348:G379" si="26">G68</f>
        <v>DI</v>
      </c>
      <c r="H348" s="81">
        <f t="shared" ref="H348:H379" si="27">H208</f>
        <v>0</v>
      </c>
    </row>
    <row r="349" spans="2:8" x14ac:dyDescent="0.2">
      <c r="B349">
        <f t="shared" si="25"/>
        <v>2</v>
      </c>
      <c r="C349">
        <f t="shared" si="25"/>
        <v>5</v>
      </c>
      <c r="D349">
        <f t="shared" si="25"/>
        <v>3</v>
      </c>
      <c r="E349" s="147">
        <v>3</v>
      </c>
      <c r="F349" s="147" t="str">
        <f t="shared" si="24"/>
        <v>2533</v>
      </c>
      <c r="G349" t="str">
        <f t="shared" si="26"/>
        <v>MI</v>
      </c>
      <c r="H349" s="81">
        <f t="shared" si="27"/>
        <v>0</v>
      </c>
    </row>
    <row r="350" spans="2:8" x14ac:dyDescent="0.2">
      <c r="B350">
        <f t="shared" si="25"/>
        <v>2</v>
      </c>
      <c r="C350">
        <f t="shared" si="25"/>
        <v>5</v>
      </c>
      <c r="D350">
        <f t="shared" si="25"/>
        <v>4</v>
      </c>
      <c r="E350" s="147">
        <v>3</v>
      </c>
      <c r="F350" s="147" t="str">
        <f t="shared" si="24"/>
        <v>2543</v>
      </c>
      <c r="G350" t="str">
        <f t="shared" si="26"/>
        <v>DO</v>
      </c>
      <c r="H350" s="81">
        <f t="shared" si="27"/>
        <v>0</v>
      </c>
    </row>
    <row r="351" spans="2:8" x14ac:dyDescent="0.2">
      <c r="B351">
        <f t="shared" si="25"/>
        <v>2</v>
      </c>
      <c r="C351">
        <f t="shared" si="25"/>
        <v>5</v>
      </c>
      <c r="D351">
        <f t="shared" si="25"/>
        <v>5</v>
      </c>
      <c r="E351" s="147">
        <v>3</v>
      </c>
      <c r="F351" s="147" t="str">
        <f t="shared" si="24"/>
        <v>2553</v>
      </c>
      <c r="G351" t="str">
        <f t="shared" si="26"/>
        <v>FR</v>
      </c>
      <c r="H351" s="81">
        <f t="shared" si="27"/>
        <v>0</v>
      </c>
    </row>
    <row r="352" spans="2:8" x14ac:dyDescent="0.2">
      <c r="B352">
        <f t="shared" si="25"/>
        <v>2</v>
      </c>
      <c r="C352">
        <f t="shared" si="25"/>
        <v>5</v>
      </c>
      <c r="D352">
        <f t="shared" si="25"/>
        <v>6</v>
      </c>
      <c r="E352" s="147">
        <v>3</v>
      </c>
      <c r="F352" s="147" t="str">
        <f t="shared" si="24"/>
        <v>2563</v>
      </c>
      <c r="G352" t="str">
        <f t="shared" si="26"/>
        <v>SA</v>
      </c>
      <c r="H352" s="81">
        <f t="shared" si="27"/>
        <v>0</v>
      </c>
    </row>
    <row r="353" spans="2:8" x14ac:dyDescent="0.2">
      <c r="B353">
        <f t="shared" si="25"/>
        <v>2</v>
      </c>
      <c r="C353">
        <f t="shared" si="25"/>
        <v>5</v>
      </c>
      <c r="D353">
        <f t="shared" si="25"/>
        <v>7</v>
      </c>
      <c r="E353" s="147">
        <v>3</v>
      </c>
      <c r="F353" s="147" t="str">
        <f t="shared" si="24"/>
        <v>2573</v>
      </c>
      <c r="G353" t="str">
        <f t="shared" si="26"/>
        <v>SO</v>
      </c>
      <c r="H353" s="81">
        <f t="shared" si="27"/>
        <v>0</v>
      </c>
    </row>
    <row r="354" spans="2:8" x14ac:dyDescent="0.2">
      <c r="B354">
        <f t="shared" si="25"/>
        <v>3</v>
      </c>
      <c r="C354">
        <f t="shared" si="25"/>
        <v>1</v>
      </c>
      <c r="D354">
        <f t="shared" si="25"/>
        <v>1</v>
      </c>
      <c r="E354" s="147">
        <v>3</v>
      </c>
      <c r="F354" s="147" t="str">
        <f t="shared" si="24"/>
        <v>3113</v>
      </c>
      <c r="G354" t="str">
        <f t="shared" si="26"/>
        <v>MO</v>
      </c>
      <c r="H354" s="81">
        <f t="shared" si="27"/>
        <v>0</v>
      </c>
    </row>
    <row r="355" spans="2:8" x14ac:dyDescent="0.2">
      <c r="B355">
        <f t="shared" si="25"/>
        <v>3</v>
      </c>
      <c r="C355">
        <f t="shared" si="25"/>
        <v>1</v>
      </c>
      <c r="D355">
        <f t="shared" si="25"/>
        <v>2</v>
      </c>
      <c r="E355" s="147">
        <v>3</v>
      </c>
      <c r="F355" s="147" t="str">
        <f t="shared" si="24"/>
        <v>3123</v>
      </c>
      <c r="G355" t="str">
        <f t="shared" si="26"/>
        <v>DI</v>
      </c>
      <c r="H355" s="81">
        <f t="shared" si="27"/>
        <v>0</v>
      </c>
    </row>
    <row r="356" spans="2:8" x14ac:dyDescent="0.2">
      <c r="B356">
        <f t="shared" si="25"/>
        <v>3</v>
      </c>
      <c r="C356">
        <f t="shared" si="25"/>
        <v>1</v>
      </c>
      <c r="D356">
        <f t="shared" si="25"/>
        <v>3</v>
      </c>
      <c r="E356" s="147">
        <v>3</v>
      </c>
      <c r="F356" s="147" t="str">
        <f t="shared" si="24"/>
        <v>3133</v>
      </c>
      <c r="G356" t="str">
        <f t="shared" si="26"/>
        <v>MI</v>
      </c>
      <c r="H356" s="81">
        <f t="shared" si="27"/>
        <v>0</v>
      </c>
    </row>
    <row r="357" spans="2:8" x14ac:dyDescent="0.2">
      <c r="B357">
        <f t="shared" si="25"/>
        <v>3</v>
      </c>
      <c r="C357">
        <f t="shared" si="25"/>
        <v>1</v>
      </c>
      <c r="D357">
        <f t="shared" si="25"/>
        <v>4</v>
      </c>
      <c r="E357" s="147">
        <v>3</v>
      </c>
      <c r="F357" s="147" t="str">
        <f t="shared" si="24"/>
        <v>3143</v>
      </c>
      <c r="G357" t="str">
        <f t="shared" si="26"/>
        <v>DO</v>
      </c>
      <c r="H357" s="81">
        <f t="shared" si="27"/>
        <v>0</v>
      </c>
    </row>
    <row r="358" spans="2:8" x14ac:dyDescent="0.2">
      <c r="B358">
        <f t="shared" si="25"/>
        <v>3</v>
      </c>
      <c r="C358">
        <f t="shared" si="25"/>
        <v>1</v>
      </c>
      <c r="D358">
        <f t="shared" si="25"/>
        <v>5</v>
      </c>
      <c r="E358" s="147">
        <v>3</v>
      </c>
      <c r="F358" s="147" t="str">
        <f t="shared" si="24"/>
        <v>3153</v>
      </c>
      <c r="G358" t="str">
        <f t="shared" si="26"/>
        <v>FR</v>
      </c>
      <c r="H358" s="81">
        <f t="shared" si="27"/>
        <v>0</v>
      </c>
    </row>
    <row r="359" spans="2:8" x14ac:dyDescent="0.2">
      <c r="B359">
        <f t="shared" si="25"/>
        <v>3</v>
      </c>
      <c r="C359">
        <f t="shared" si="25"/>
        <v>1</v>
      </c>
      <c r="D359">
        <f t="shared" si="25"/>
        <v>6</v>
      </c>
      <c r="E359" s="147">
        <v>3</v>
      </c>
      <c r="F359" s="147" t="str">
        <f t="shared" si="24"/>
        <v>3163</v>
      </c>
      <c r="G359" t="str">
        <f t="shared" si="26"/>
        <v>SA</v>
      </c>
      <c r="H359" s="81">
        <f t="shared" si="27"/>
        <v>0</v>
      </c>
    </row>
    <row r="360" spans="2:8" x14ac:dyDescent="0.2">
      <c r="B360">
        <f t="shared" si="25"/>
        <v>3</v>
      </c>
      <c r="C360">
        <f t="shared" si="25"/>
        <v>1</v>
      </c>
      <c r="D360">
        <f t="shared" si="25"/>
        <v>7</v>
      </c>
      <c r="E360" s="147">
        <v>3</v>
      </c>
      <c r="F360" s="147" t="str">
        <f t="shared" si="24"/>
        <v>3173</v>
      </c>
      <c r="G360" t="str">
        <f t="shared" si="26"/>
        <v>SO</v>
      </c>
      <c r="H360" s="81">
        <f t="shared" si="27"/>
        <v>0</v>
      </c>
    </row>
    <row r="361" spans="2:8" x14ac:dyDescent="0.2">
      <c r="B361">
        <f t="shared" si="25"/>
        <v>3</v>
      </c>
      <c r="C361">
        <f t="shared" si="25"/>
        <v>2</v>
      </c>
      <c r="D361">
        <f t="shared" si="25"/>
        <v>1</v>
      </c>
      <c r="E361" s="147">
        <v>3</v>
      </c>
      <c r="F361" s="147" t="str">
        <f t="shared" si="24"/>
        <v>3213</v>
      </c>
      <c r="G361" t="str">
        <f t="shared" si="26"/>
        <v>MO</v>
      </c>
      <c r="H361" s="81">
        <f t="shared" si="27"/>
        <v>0</v>
      </c>
    </row>
    <row r="362" spans="2:8" x14ac:dyDescent="0.2">
      <c r="B362">
        <f t="shared" si="25"/>
        <v>3</v>
      </c>
      <c r="C362">
        <f t="shared" si="25"/>
        <v>2</v>
      </c>
      <c r="D362">
        <f t="shared" si="25"/>
        <v>2</v>
      </c>
      <c r="E362" s="147">
        <v>3</v>
      </c>
      <c r="F362" s="147" t="str">
        <f t="shared" si="24"/>
        <v>3223</v>
      </c>
      <c r="G362" t="str">
        <f t="shared" si="26"/>
        <v>DI</v>
      </c>
      <c r="H362" s="81">
        <f t="shared" si="27"/>
        <v>0</v>
      </c>
    </row>
    <row r="363" spans="2:8" x14ac:dyDescent="0.2">
      <c r="B363">
        <f t="shared" si="25"/>
        <v>3</v>
      </c>
      <c r="C363">
        <f t="shared" si="25"/>
        <v>2</v>
      </c>
      <c r="D363">
        <f t="shared" si="25"/>
        <v>3</v>
      </c>
      <c r="E363" s="147">
        <v>3</v>
      </c>
      <c r="F363" s="147" t="str">
        <f t="shared" si="24"/>
        <v>3233</v>
      </c>
      <c r="G363" t="str">
        <f t="shared" si="26"/>
        <v>MI</v>
      </c>
      <c r="H363" s="81">
        <f t="shared" si="27"/>
        <v>0</v>
      </c>
    </row>
    <row r="364" spans="2:8" x14ac:dyDescent="0.2">
      <c r="B364">
        <f t="shared" ref="B364:D383" si="28">B84</f>
        <v>3</v>
      </c>
      <c r="C364">
        <f t="shared" si="28"/>
        <v>2</v>
      </c>
      <c r="D364">
        <f t="shared" si="28"/>
        <v>4</v>
      </c>
      <c r="E364" s="147">
        <v>3</v>
      </c>
      <c r="F364" s="147" t="str">
        <f t="shared" si="24"/>
        <v>3243</v>
      </c>
      <c r="G364" t="str">
        <f t="shared" si="26"/>
        <v>DO</v>
      </c>
      <c r="H364" s="81">
        <f t="shared" si="27"/>
        <v>0</v>
      </c>
    </row>
    <row r="365" spans="2:8" x14ac:dyDescent="0.2">
      <c r="B365">
        <f t="shared" si="28"/>
        <v>3</v>
      </c>
      <c r="C365">
        <f t="shared" si="28"/>
        <v>2</v>
      </c>
      <c r="D365">
        <f t="shared" si="28"/>
        <v>5</v>
      </c>
      <c r="E365" s="147">
        <v>3</v>
      </c>
      <c r="F365" s="147" t="str">
        <f t="shared" si="24"/>
        <v>3253</v>
      </c>
      <c r="G365" t="str">
        <f t="shared" si="26"/>
        <v>FR</v>
      </c>
      <c r="H365" s="81">
        <f t="shared" si="27"/>
        <v>0</v>
      </c>
    </row>
    <row r="366" spans="2:8" x14ac:dyDescent="0.2">
      <c r="B366">
        <f t="shared" si="28"/>
        <v>3</v>
      </c>
      <c r="C366">
        <f t="shared" si="28"/>
        <v>2</v>
      </c>
      <c r="D366">
        <f t="shared" si="28"/>
        <v>6</v>
      </c>
      <c r="E366" s="147">
        <v>3</v>
      </c>
      <c r="F366" s="147" t="str">
        <f t="shared" si="24"/>
        <v>3263</v>
      </c>
      <c r="G366" t="str">
        <f t="shared" si="26"/>
        <v>SA</v>
      </c>
      <c r="H366" s="81">
        <f t="shared" si="27"/>
        <v>0</v>
      </c>
    </row>
    <row r="367" spans="2:8" x14ac:dyDescent="0.2">
      <c r="B367">
        <f t="shared" si="28"/>
        <v>3</v>
      </c>
      <c r="C367">
        <f t="shared" si="28"/>
        <v>2</v>
      </c>
      <c r="D367">
        <f t="shared" si="28"/>
        <v>7</v>
      </c>
      <c r="E367" s="147">
        <v>3</v>
      </c>
      <c r="F367" s="147" t="str">
        <f t="shared" si="24"/>
        <v>3273</v>
      </c>
      <c r="G367" t="str">
        <f t="shared" si="26"/>
        <v>SO</v>
      </c>
      <c r="H367" s="81">
        <f t="shared" si="27"/>
        <v>0</v>
      </c>
    </row>
    <row r="368" spans="2:8" x14ac:dyDescent="0.2">
      <c r="B368">
        <f t="shared" si="28"/>
        <v>3</v>
      </c>
      <c r="C368">
        <f t="shared" si="28"/>
        <v>3</v>
      </c>
      <c r="D368">
        <f t="shared" si="28"/>
        <v>1</v>
      </c>
      <c r="E368" s="147">
        <v>3</v>
      </c>
      <c r="F368" s="147" t="str">
        <f t="shared" si="24"/>
        <v>3313</v>
      </c>
      <c r="G368" t="str">
        <f t="shared" si="26"/>
        <v>MO</v>
      </c>
      <c r="H368" s="81">
        <f t="shared" si="27"/>
        <v>0</v>
      </c>
    </row>
    <row r="369" spans="2:8" x14ac:dyDescent="0.2">
      <c r="B369">
        <f t="shared" si="28"/>
        <v>3</v>
      </c>
      <c r="C369">
        <f t="shared" si="28"/>
        <v>3</v>
      </c>
      <c r="D369">
        <f t="shared" si="28"/>
        <v>2</v>
      </c>
      <c r="E369" s="147">
        <v>3</v>
      </c>
      <c r="F369" s="147" t="str">
        <f t="shared" si="24"/>
        <v>3323</v>
      </c>
      <c r="G369" t="str">
        <f t="shared" si="26"/>
        <v>DI</v>
      </c>
      <c r="H369" s="81">
        <f t="shared" si="27"/>
        <v>0</v>
      </c>
    </row>
    <row r="370" spans="2:8" x14ac:dyDescent="0.2">
      <c r="B370">
        <f t="shared" si="28"/>
        <v>3</v>
      </c>
      <c r="C370">
        <f t="shared" si="28"/>
        <v>3</v>
      </c>
      <c r="D370">
        <f t="shared" si="28"/>
        <v>3</v>
      </c>
      <c r="E370" s="147">
        <v>3</v>
      </c>
      <c r="F370" s="147" t="str">
        <f t="shared" si="24"/>
        <v>3333</v>
      </c>
      <c r="G370" t="str">
        <f t="shared" si="26"/>
        <v>MI</v>
      </c>
      <c r="H370" s="81">
        <f t="shared" si="27"/>
        <v>0</v>
      </c>
    </row>
    <row r="371" spans="2:8" x14ac:dyDescent="0.2">
      <c r="B371">
        <f t="shared" si="28"/>
        <v>3</v>
      </c>
      <c r="C371">
        <f t="shared" si="28"/>
        <v>3</v>
      </c>
      <c r="D371">
        <f t="shared" si="28"/>
        <v>4</v>
      </c>
      <c r="E371" s="147">
        <v>3</v>
      </c>
      <c r="F371" s="147" t="str">
        <f t="shared" si="24"/>
        <v>3343</v>
      </c>
      <c r="G371" t="str">
        <f t="shared" si="26"/>
        <v>DO</v>
      </c>
      <c r="H371" s="81">
        <f t="shared" si="27"/>
        <v>0</v>
      </c>
    </row>
    <row r="372" spans="2:8" x14ac:dyDescent="0.2">
      <c r="B372">
        <f t="shared" si="28"/>
        <v>3</v>
      </c>
      <c r="C372">
        <f t="shared" si="28"/>
        <v>3</v>
      </c>
      <c r="D372">
        <f t="shared" si="28"/>
        <v>5</v>
      </c>
      <c r="E372" s="147">
        <v>3</v>
      </c>
      <c r="F372" s="147" t="str">
        <f t="shared" si="24"/>
        <v>3353</v>
      </c>
      <c r="G372" t="str">
        <f t="shared" si="26"/>
        <v>FR</v>
      </c>
      <c r="H372" s="81">
        <f t="shared" si="27"/>
        <v>0</v>
      </c>
    </row>
    <row r="373" spans="2:8" x14ac:dyDescent="0.2">
      <c r="B373">
        <f t="shared" si="28"/>
        <v>3</v>
      </c>
      <c r="C373">
        <f t="shared" si="28"/>
        <v>3</v>
      </c>
      <c r="D373">
        <f t="shared" si="28"/>
        <v>6</v>
      </c>
      <c r="E373" s="147">
        <v>3</v>
      </c>
      <c r="F373" s="147" t="str">
        <f t="shared" si="24"/>
        <v>3363</v>
      </c>
      <c r="G373" t="str">
        <f t="shared" si="26"/>
        <v>SA</v>
      </c>
      <c r="H373" s="81">
        <f t="shared" si="27"/>
        <v>0</v>
      </c>
    </row>
    <row r="374" spans="2:8" x14ac:dyDescent="0.2">
      <c r="B374">
        <f t="shared" si="28"/>
        <v>3</v>
      </c>
      <c r="C374">
        <f t="shared" si="28"/>
        <v>3</v>
      </c>
      <c r="D374">
        <f t="shared" si="28"/>
        <v>7</v>
      </c>
      <c r="E374" s="147">
        <v>3</v>
      </c>
      <c r="F374" s="147" t="str">
        <f t="shared" si="24"/>
        <v>3373</v>
      </c>
      <c r="G374" t="str">
        <f t="shared" si="26"/>
        <v>SO</v>
      </c>
      <c r="H374" s="81">
        <f t="shared" si="27"/>
        <v>0</v>
      </c>
    </row>
    <row r="375" spans="2:8" x14ac:dyDescent="0.2">
      <c r="B375">
        <f t="shared" si="28"/>
        <v>3</v>
      </c>
      <c r="C375">
        <f t="shared" si="28"/>
        <v>4</v>
      </c>
      <c r="D375">
        <f t="shared" si="28"/>
        <v>1</v>
      </c>
      <c r="E375" s="147">
        <v>3</v>
      </c>
      <c r="F375" s="147" t="str">
        <f t="shared" si="24"/>
        <v>3413</v>
      </c>
      <c r="G375" t="str">
        <f t="shared" si="26"/>
        <v>MO</v>
      </c>
      <c r="H375" s="81">
        <f t="shared" si="27"/>
        <v>0</v>
      </c>
    </row>
    <row r="376" spans="2:8" x14ac:dyDescent="0.2">
      <c r="B376">
        <f t="shared" si="28"/>
        <v>3</v>
      </c>
      <c r="C376">
        <f t="shared" si="28"/>
        <v>4</v>
      </c>
      <c r="D376">
        <f t="shared" si="28"/>
        <v>2</v>
      </c>
      <c r="E376" s="147">
        <v>3</v>
      </c>
      <c r="F376" s="147" t="str">
        <f t="shared" si="24"/>
        <v>3423</v>
      </c>
      <c r="G376" t="str">
        <f t="shared" si="26"/>
        <v>DI</v>
      </c>
      <c r="H376" s="81">
        <f t="shared" si="27"/>
        <v>0</v>
      </c>
    </row>
    <row r="377" spans="2:8" x14ac:dyDescent="0.2">
      <c r="B377">
        <f t="shared" si="28"/>
        <v>3</v>
      </c>
      <c r="C377">
        <f t="shared" si="28"/>
        <v>4</v>
      </c>
      <c r="D377">
        <f t="shared" si="28"/>
        <v>3</v>
      </c>
      <c r="E377" s="147">
        <v>3</v>
      </c>
      <c r="F377" s="147" t="str">
        <f t="shared" si="24"/>
        <v>3433</v>
      </c>
      <c r="G377" t="str">
        <f t="shared" si="26"/>
        <v>MI</v>
      </c>
      <c r="H377" s="81">
        <f t="shared" si="27"/>
        <v>0</v>
      </c>
    </row>
    <row r="378" spans="2:8" x14ac:dyDescent="0.2">
      <c r="B378">
        <f t="shared" si="28"/>
        <v>3</v>
      </c>
      <c r="C378">
        <f t="shared" si="28"/>
        <v>4</v>
      </c>
      <c r="D378">
        <f t="shared" si="28"/>
        <v>4</v>
      </c>
      <c r="E378" s="147">
        <v>3</v>
      </c>
      <c r="F378" s="147" t="str">
        <f t="shared" si="24"/>
        <v>3443</v>
      </c>
      <c r="G378" t="str">
        <f t="shared" si="26"/>
        <v>DO</v>
      </c>
      <c r="H378" s="81">
        <f t="shared" si="27"/>
        <v>0</v>
      </c>
    </row>
    <row r="379" spans="2:8" x14ac:dyDescent="0.2">
      <c r="B379">
        <f t="shared" si="28"/>
        <v>3</v>
      </c>
      <c r="C379">
        <f t="shared" si="28"/>
        <v>4</v>
      </c>
      <c r="D379">
        <f t="shared" si="28"/>
        <v>5</v>
      </c>
      <c r="E379" s="147">
        <v>3</v>
      </c>
      <c r="F379" s="147" t="str">
        <f t="shared" si="24"/>
        <v>3453</v>
      </c>
      <c r="G379" t="str">
        <f t="shared" si="26"/>
        <v>FR</v>
      </c>
      <c r="H379" s="81">
        <f t="shared" si="27"/>
        <v>0</v>
      </c>
    </row>
    <row r="380" spans="2:8" x14ac:dyDescent="0.2">
      <c r="B380">
        <f t="shared" si="28"/>
        <v>3</v>
      </c>
      <c r="C380">
        <f t="shared" si="28"/>
        <v>4</v>
      </c>
      <c r="D380">
        <f t="shared" si="28"/>
        <v>6</v>
      </c>
      <c r="E380" s="147">
        <v>3</v>
      </c>
      <c r="F380" s="147" t="str">
        <f t="shared" si="24"/>
        <v>3463</v>
      </c>
      <c r="G380" t="str">
        <f t="shared" ref="G380:G411" si="29">G100</f>
        <v>SA</v>
      </c>
      <c r="H380" s="81">
        <f t="shared" ref="H380:H411" si="30">H240</f>
        <v>0</v>
      </c>
    </row>
    <row r="381" spans="2:8" x14ac:dyDescent="0.2">
      <c r="B381">
        <f t="shared" si="28"/>
        <v>3</v>
      </c>
      <c r="C381">
        <f t="shared" si="28"/>
        <v>4</v>
      </c>
      <c r="D381">
        <f t="shared" si="28"/>
        <v>7</v>
      </c>
      <c r="E381" s="147">
        <v>3</v>
      </c>
      <c r="F381" s="147" t="str">
        <f t="shared" si="24"/>
        <v>3473</v>
      </c>
      <c r="G381" t="str">
        <f t="shared" si="29"/>
        <v>SO</v>
      </c>
      <c r="H381" s="81">
        <f t="shared" si="30"/>
        <v>0</v>
      </c>
    </row>
    <row r="382" spans="2:8" x14ac:dyDescent="0.2">
      <c r="B382">
        <f t="shared" si="28"/>
        <v>3</v>
      </c>
      <c r="C382">
        <f t="shared" si="28"/>
        <v>5</v>
      </c>
      <c r="D382">
        <f t="shared" si="28"/>
        <v>1</v>
      </c>
      <c r="E382" s="147">
        <v>3</v>
      </c>
      <c r="F382" s="147" t="str">
        <f t="shared" si="24"/>
        <v>3513</v>
      </c>
      <c r="G382" t="str">
        <f t="shared" si="29"/>
        <v>MO</v>
      </c>
      <c r="H382" s="81">
        <f t="shared" si="30"/>
        <v>0</v>
      </c>
    </row>
    <row r="383" spans="2:8" x14ac:dyDescent="0.2">
      <c r="B383">
        <f t="shared" si="28"/>
        <v>3</v>
      </c>
      <c r="C383">
        <f t="shared" si="28"/>
        <v>5</v>
      </c>
      <c r="D383">
        <f t="shared" si="28"/>
        <v>2</v>
      </c>
      <c r="E383" s="147">
        <v>3</v>
      </c>
      <c r="F383" s="147" t="str">
        <f t="shared" si="24"/>
        <v>3523</v>
      </c>
      <c r="G383" t="str">
        <f t="shared" si="29"/>
        <v>DI</v>
      </c>
      <c r="H383" s="81">
        <f t="shared" si="30"/>
        <v>0</v>
      </c>
    </row>
    <row r="384" spans="2:8" x14ac:dyDescent="0.2">
      <c r="B384">
        <f t="shared" ref="B384:D403" si="31">B104</f>
        <v>3</v>
      </c>
      <c r="C384">
        <f t="shared" si="31"/>
        <v>5</v>
      </c>
      <c r="D384">
        <f t="shared" si="31"/>
        <v>3</v>
      </c>
      <c r="E384" s="147">
        <v>3</v>
      </c>
      <c r="F384" s="147" t="str">
        <f t="shared" si="24"/>
        <v>3533</v>
      </c>
      <c r="G384" t="str">
        <f t="shared" si="29"/>
        <v>MI</v>
      </c>
      <c r="H384" s="81">
        <f t="shared" si="30"/>
        <v>0</v>
      </c>
    </row>
    <row r="385" spans="2:8" x14ac:dyDescent="0.2">
      <c r="B385">
        <f t="shared" si="31"/>
        <v>3</v>
      </c>
      <c r="C385">
        <f t="shared" si="31"/>
        <v>5</v>
      </c>
      <c r="D385">
        <f t="shared" si="31"/>
        <v>4</v>
      </c>
      <c r="E385" s="147">
        <v>3</v>
      </c>
      <c r="F385" s="147" t="str">
        <f t="shared" si="24"/>
        <v>3543</v>
      </c>
      <c r="G385" t="str">
        <f t="shared" si="29"/>
        <v>DO</v>
      </c>
      <c r="H385" s="81">
        <f t="shared" si="30"/>
        <v>0</v>
      </c>
    </row>
    <row r="386" spans="2:8" x14ac:dyDescent="0.2">
      <c r="B386">
        <f t="shared" si="31"/>
        <v>3</v>
      </c>
      <c r="C386">
        <f t="shared" si="31"/>
        <v>5</v>
      </c>
      <c r="D386">
        <f t="shared" si="31"/>
        <v>5</v>
      </c>
      <c r="E386" s="147">
        <v>3</v>
      </c>
      <c r="F386" s="147" t="str">
        <f t="shared" si="24"/>
        <v>3553</v>
      </c>
      <c r="G386" t="str">
        <f t="shared" si="29"/>
        <v>FR</v>
      </c>
      <c r="H386" s="81">
        <f t="shared" si="30"/>
        <v>0</v>
      </c>
    </row>
    <row r="387" spans="2:8" x14ac:dyDescent="0.2">
      <c r="B387">
        <f t="shared" si="31"/>
        <v>3</v>
      </c>
      <c r="C387">
        <f t="shared" si="31"/>
        <v>5</v>
      </c>
      <c r="D387">
        <f t="shared" si="31"/>
        <v>6</v>
      </c>
      <c r="E387" s="147">
        <v>3</v>
      </c>
      <c r="F387" s="147" t="str">
        <f t="shared" si="24"/>
        <v>3563</v>
      </c>
      <c r="G387" t="str">
        <f t="shared" si="29"/>
        <v>SA</v>
      </c>
      <c r="H387" s="81">
        <f t="shared" si="30"/>
        <v>0</v>
      </c>
    </row>
    <row r="388" spans="2:8" x14ac:dyDescent="0.2">
      <c r="B388">
        <f t="shared" si="31"/>
        <v>3</v>
      </c>
      <c r="C388">
        <f t="shared" si="31"/>
        <v>5</v>
      </c>
      <c r="D388">
        <f t="shared" si="31"/>
        <v>7</v>
      </c>
      <c r="E388" s="147">
        <v>3</v>
      </c>
      <c r="F388" s="147" t="str">
        <f t="shared" si="24"/>
        <v>3573</v>
      </c>
      <c r="G388" t="str">
        <f t="shared" si="29"/>
        <v>SO</v>
      </c>
      <c r="H388" s="81">
        <f t="shared" si="30"/>
        <v>0</v>
      </c>
    </row>
    <row r="389" spans="2:8" x14ac:dyDescent="0.2">
      <c r="B389">
        <f t="shared" si="31"/>
        <v>4</v>
      </c>
      <c r="C389">
        <f t="shared" si="31"/>
        <v>1</v>
      </c>
      <c r="D389">
        <f t="shared" si="31"/>
        <v>1</v>
      </c>
      <c r="E389" s="147">
        <v>3</v>
      </c>
      <c r="F389" s="147" t="str">
        <f t="shared" ref="F389:F452" si="32">CONCATENATE(B389,C389,D389,E389)</f>
        <v>4113</v>
      </c>
      <c r="G389" t="str">
        <f t="shared" si="29"/>
        <v>MO</v>
      </c>
      <c r="H389" s="81">
        <f t="shared" si="30"/>
        <v>0</v>
      </c>
    </row>
    <row r="390" spans="2:8" x14ac:dyDescent="0.2">
      <c r="B390">
        <f t="shared" si="31"/>
        <v>4</v>
      </c>
      <c r="C390">
        <f t="shared" si="31"/>
        <v>1</v>
      </c>
      <c r="D390">
        <f t="shared" si="31"/>
        <v>2</v>
      </c>
      <c r="E390" s="147">
        <v>3</v>
      </c>
      <c r="F390" s="147" t="str">
        <f t="shared" si="32"/>
        <v>4123</v>
      </c>
      <c r="G390" t="str">
        <f t="shared" si="29"/>
        <v>DI</v>
      </c>
      <c r="H390" s="81">
        <f t="shared" si="30"/>
        <v>0</v>
      </c>
    </row>
    <row r="391" spans="2:8" x14ac:dyDescent="0.2">
      <c r="B391">
        <f t="shared" si="31"/>
        <v>4</v>
      </c>
      <c r="C391">
        <f t="shared" si="31"/>
        <v>1</v>
      </c>
      <c r="D391">
        <f t="shared" si="31"/>
        <v>3</v>
      </c>
      <c r="E391" s="147">
        <v>3</v>
      </c>
      <c r="F391" s="147" t="str">
        <f t="shared" si="32"/>
        <v>4133</v>
      </c>
      <c r="G391" t="str">
        <f t="shared" si="29"/>
        <v>MI</v>
      </c>
      <c r="H391" s="81">
        <f t="shared" si="30"/>
        <v>0</v>
      </c>
    </row>
    <row r="392" spans="2:8" x14ac:dyDescent="0.2">
      <c r="B392">
        <f t="shared" si="31"/>
        <v>4</v>
      </c>
      <c r="C392">
        <f t="shared" si="31"/>
        <v>1</v>
      </c>
      <c r="D392">
        <f t="shared" si="31"/>
        <v>4</v>
      </c>
      <c r="E392" s="147">
        <v>3</v>
      </c>
      <c r="F392" s="147" t="str">
        <f t="shared" si="32"/>
        <v>4143</v>
      </c>
      <c r="G392" t="str">
        <f t="shared" si="29"/>
        <v>DO</v>
      </c>
      <c r="H392" s="81">
        <f t="shared" si="30"/>
        <v>0</v>
      </c>
    </row>
    <row r="393" spans="2:8" x14ac:dyDescent="0.2">
      <c r="B393">
        <f t="shared" si="31"/>
        <v>4</v>
      </c>
      <c r="C393">
        <f t="shared" si="31"/>
        <v>1</v>
      </c>
      <c r="D393">
        <f t="shared" si="31"/>
        <v>5</v>
      </c>
      <c r="E393" s="147">
        <v>3</v>
      </c>
      <c r="F393" s="147" t="str">
        <f t="shared" si="32"/>
        <v>4153</v>
      </c>
      <c r="G393" t="str">
        <f t="shared" si="29"/>
        <v>FR</v>
      </c>
      <c r="H393" s="81">
        <f t="shared" si="30"/>
        <v>0</v>
      </c>
    </row>
    <row r="394" spans="2:8" x14ac:dyDescent="0.2">
      <c r="B394">
        <f t="shared" si="31"/>
        <v>4</v>
      </c>
      <c r="C394">
        <f t="shared" si="31"/>
        <v>1</v>
      </c>
      <c r="D394">
        <f t="shared" si="31"/>
        <v>6</v>
      </c>
      <c r="E394" s="147">
        <v>3</v>
      </c>
      <c r="F394" s="147" t="str">
        <f t="shared" si="32"/>
        <v>4163</v>
      </c>
      <c r="G394" t="str">
        <f t="shared" si="29"/>
        <v>SA</v>
      </c>
      <c r="H394" s="81">
        <f t="shared" si="30"/>
        <v>0</v>
      </c>
    </row>
    <row r="395" spans="2:8" x14ac:dyDescent="0.2">
      <c r="B395">
        <f t="shared" si="31"/>
        <v>4</v>
      </c>
      <c r="C395">
        <f t="shared" si="31"/>
        <v>1</v>
      </c>
      <c r="D395">
        <f t="shared" si="31"/>
        <v>7</v>
      </c>
      <c r="E395" s="147">
        <v>3</v>
      </c>
      <c r="F395" s="147" t="str">
        <f t="shared" si="32"/>
        <v>4173</v>
      </c>
      <c r="G395" t="str">
        <f t="shared" si="29"/>
        <v>SO</v>
      </c>
      <c r="H395" s="81">
        <f t="shared" si="30"/>
        <v>0</v>
      </c>
    </row>
    <row r="396" spans="2:8" x14ac:dyDescent="0.2">
      <c r="B396">
        <f t="shared" si="31"/>
        <v>4</v>
      </c>
      <c r="C396">
        <f t="shared" si="31"/>
        <v>2</v>
      </c>
      <c r="D396">
        <f t="shared" si="31"/>
        <v>1</v>
      </c>
      <c r="E396" s="147">
        <v>3</v>
      </c>
      <c r="F396" s="147" t="str">
        <f t="shared" si="32"/>
        <v>4213</v>
      </c>
      <c r="G396" t="str">
        <f t="shared" si="29"/>
        <v>MO</v>
      </c>
      <c r="H396" s="81">
        <f t="shared" si="30"/>
        <v>0</v>
      </c>
    </row>
    <row r="397" spans="2:8" x14ac:dyDescent="0.2">
      <c r="B397">
        <f t="shared" si="31"/>
        <v>4</v>
      </c>
      <c r="C397">
        <f t="shared" si="31"/>
        <v>2</v>
      </c>
      <c r="D397">
        <f t="shared" si="31"/>
        <v>2</v>
      </c>
      <c r="E397" s="147">
        <v>3</v>
      </c>
      <c r="F397" s="147" t="str">
        <f t="shared" si="32"/>
        <v>4223</v>
      </c>
      <c r="G397" t="str">
        <f t="shared" si="29"/>
        <v>DI</v>
      </c>
      <c r="H397" s="81">
        <f t="shared" si="30"/>
        <v>0</v>
      </c>
    </row>
    <row r="398" spans="2:8" x14ac:dyDescent="0.2">
      <c r="B398">
        <f t="shared" si="31"/>
        <v>4</v>
      </c>
      <c r="C398">
        <f t="shared" si="31"/>
        <v>2</v>
      </c>
      <c r="D398">
        <f t="shared" si="31"/>
        <v>3</v>
      </c>
      <c r="E398" s="147">
        <v>3</v>
      </c>
      <c r="F398" s="147" t="str">
        <f t="shared" si="32"/>
        <v>4233</v>
      </c>
      <c r="G398" t="str">
        <f t="shared" si="29"/>
        <v>MI</v>
      </c>
      <c r="H398" s="81">
        <f t="shared" si="30"/>
        <v>0</v>
      </c>
    </row>
    <row r="399" spans="2:8" x14ac:dyDescent="0.2">
      <c r="B399">
        <f t="shared" si="31"/>
        <v>4</v>
      </c>
      <c r="C399">
        <f t="shared" si="31"/>
        <v>2</v>
      </c>
      <c r="D399">
        <f t="shared" si="31"/>
        <v>4</v>
      </c>
      <c r="E399" s="147">
        <v>3</v>
      </c>
      <c r="F399" s="147" t="str">
        <f t="shared" si="32"/>
        <v>4243</v>
      </c>
      <c r="G399" t="str">
        <f t="shared" si="29"/>
        <v>DO</v>
      </c>
      <c r="H399" s="81">
        <f t="shared" si="30"/>
        <v>0</v>
      </c>
    </row>
    <row r="400" spans="2:8" x14ac:dyDescent="0.2">
      <c r="B400">
        <f t="shared" si="31"/>
        <v>4</v>
      </c>
      <c r="C400">
        <f t="shared" si="31"/>
        <v>2</v>
      </c>
      <c r="D400">
        <f t="shared" si="31"/>
        <v>5</v>
      </c>
      <c r="E400" s="147">
        <v>3</v>
      </c>
      <c r="F400" s="147" t="str">
        <f t="shared" si="32"/>
        <v>4253</v>
      </c>
      <c r="G400" t="str">
        <f t="shared" si="29"/>
        <v>FR</v>
      </c>
      <c r="H400" s="81">
        <f t="shared" si="30"/>
        <v>0</v>
      </c>
    </row>
    <row r="401" spans="2:8" x14ac:dyDescent="0.2">
      <c r="B401">
        <f t="shared" si="31"/>
        <v>4</v>
      </c>
      <c r="C401">
        <f t="shared" si="31"/>
        <v>2</v>
      </c>
      <c r="D401">
        <f t="shared" si="31"/>
        <v>6</v>
      </c>
      <c r="E401" s="147">
        <v>3</v>
      </c>
      <c r="F401" s="147" t="str">
        <f t="shared" si="32"/>
        <v>4263</v>
      </c>
      <c r="G401" t="str">
        <f t="shared" si="29"/>
        <v>SA</v>
      </c>
      <c r="H401" s="81">
        <f t="shared" si="30"/>
        <v>0</v>
      </c>
    </row>
    <row r="402" spans="2:8" x14ac:dyDescent="0.2">
      <c r="B402">
        <f t="shared" si="31"/>
        <v>4</v>
      </c>
      <c r="C402">
        <f t="shared" si="31"/>
        <v>2</v>
      </c>
      <c r="D402">
        <f t="shared" si="31"/>
        <v>7</v>
      </c>
      <c r="E402" s="147">
        <v>3</v>
      </c>
      <c r="F402" s="147" t="str">
        <f t="shared" si="32"/>
        <v>4273</v>
      </c>
      <c r="G402" t="str">
        <f t="shared" si="29"/>
        <v>SO</v>
      </c>
      <c r="H402" s="81">
        <f t="shared" si="30"/>
        <v>0</v>
      </c>
    </row>
    <row r="403" spans="2:8" x14ac:dyDescent="0.2">
      <c r="B403">
        <f t="shared" si="31"/>
        <v>4</v>
      </c>
      <c r="C403">
        <f t="shared" si="31"/>
        <v>3</v>
      </c>
      <c r="D403">
        <f t="shared" si="31"/>
        <v>1</v>
      </c>
      <c r="E403" s="147">
        <v>3</v>
      </c>
      <c r="F403" s="147" t="str">
        <f t="shared" si="32"/>
        <v>4313</v>
      </c>
      <c r="G403" t="str">
        <f t="shared" si="29"/>
        <v>MO</v>
      </c>
      <c r="H403" s="81">
        <f t="shared" si="30"/>
        <v>0</v>
      </c>
    </row>
    <row r="404" spans="2:8" x14ac:dyDescent="0.2">
      <c r="B404">
        <f t="shared" ref="B404:D423" si="33">B124</f>
        <v>4</v>
      </c>
      <c r="C404">
        <f t="shared" si="33"/>
        <v>3</v>
      </c>
      <c r="D404">
        <f t="shared" si="33"/>
        <v>2</v>
      </c>
      <c r="E404" s="147">
        <v>3</v>
      </c>
      <c r="F404" s="147" t="str">
        <f t="shared" si="32"/>
        <v>4323</v>
      </c>
      <c r="G404" t="str">
        <f t="shared" si="29"/>
        <v>DI</v>
      </c>
      <c r="H404" s="81">
        <f t="shared" si="30"/>
        <v>0</v>
      </c>
    </row>
    <row r="405" spans="2:8" x14ac:dyDescent="0.2">
      <c r="B405">
        <f t="shared" si="33"/>
        <v>4</v>
      </c>
      <c r="C405">
        <f t="shared" si="33"/>
        <v>3</v>
      </c>
      <c r="D405">
        <f t="shared" si="33"/>
        <v>3</v>
      </c>
      <c r="E405" s="147">
        <v>3</v>
      </c>
      <c r="F405" s="147" t="str">
        <f t="shared" si="32"/>
        <v>4333</v>
      </c>
      <c r="G405" t="str">
        <f t="shared" si="29"/>
        <v>MI</v>
      </c>
      <c r="H405" s="81">
        <f t="shared" si="30"/>
        <v>0</v>
      </c>
    </row>
    <row r="406" spans="2:8" x14ac:dyDescent="0.2">
      <c r="B406">
        <f t="shared" si="33"/>
        <v>4</v>
      </c>
      <c r="C406">
        <f t="shared" si="33"/>
        <v>3</v>
      </c>
      <c r="D406">
        <f t="shared" si="33"/>
        <v>4</v>
      </c>
      <c r="E406" s="147">
        <v>3</v>
      </c>
      <c r="F406" s="147" t="str">
        <f t="shared" si="32"/>
        <v>4343</v>
      </c>
      <c r="G406" t="str">
        <f t="shared" si="29"/>
        <v>DO</v>
      </c>
      <c r="H406" s="81">
        <f t="shared" si="30"/>
        <v>0</v>
      </c>
    </row>
    <row r="407" spans="2:8" x14ac:dyDescent="0.2">
      <c r="B407">
        <f t="shared" si="33"/>
        <v>4</v>
      </c>
      <c r="C407">
        <f t="shared" si="33"/>
        <v>3</v>
      </c>
      <c r="D407">
        <f t="shared" si="33"/>
        <v>5</v>
      </c>
      <c r="E407" s="147">
        <v>3</v>
      </c>
      <c r="F407" s="147" t="str">
        <f t="shared" si="32"/>
        <v>4353</v>
      </c>
      <c r="G407" t="str">
        <f t="shared" si="29"/>
        <v>FR</v>
      </c>
      <c r="H407" s="81">
        <f t="shared" si="30"/>
        <v>0</v>
      </c>
    </row>
    <row r="408" spans="2:8" x14ac:dyDescent="0.2">
      <c r="B408">
        <f t="shared" si="33"/>
        <v>4</v>
      </c>
      <c r="C408">
        <f t="shared" si="33"/>
        <v>3</v>
      </c>
      <c r="D408">
        <f t="shared" si="33"/>
        <v>6</v>
      </c>
      <c r="E408" s="147">
        <v>3</v>
      </c>
      <c r="F408" s="147" t="str">
        <f t="shared" si="32"/>
        <v>4363</v>
      </c>
      <c r="G408" t="str">
        <f t="shared" si="29"/>
        <v>SA</v>
      </c>
      <c r="H408" s="81">
        <f t="shared" si="30"/>
        <v>0</v>
      </c>
    </row>
    <row r="409" spans="2:8" x14ac:dyDescent="0.2">
      <c r="B409">
        <f t="shared" si="33"/>
        <v>4</v>
      </c>
      <c r="C409">
        <f t="shared" si="33"/>
        <v>3</v>
      </c>
      <c r="D409">
        <f t="shared" si="33"/>
        <v>7</v>
      </c>
      <c r="E409" s="147">
        <v>3</v>
      </c>
      <c r="F409" s="147" t="str">
        <f t="shared" si="32"/>
        <v>4373</v>
      </c>
      <c r="G409" t="str">
        <f t="shared" si="29"/>
        <v>SO</v>
      </c>
      <c r="H409" s="81">
        <f t="shared" si="30"/>
        <v>0</v>
      </c>
    </row>
    <row r="410" spans="2:8" x14ac:dyDescent="0.2">
      <c r="B410">
        <f t="shared" si="33"/>
        <v>4</v>
      </c>
      <c r="C410">
        <f t="shared" si="33"/>
        <v>4</v>
      </c>
      <c r="D410">
        <f t="shared" si="33"/>
        <v>1</v>
      </c>
      <c r="E410" s="147">
        <v>3</v>
      </c>
      <c r="F410" s="147" t="str">
        <f t="shared" si="32"/>
        <v>4413</v>
      </c>
      <c r="G410" t="str">
        <f t="shared" si="29"/>
        <v>MO</v>
      </c>
      <c r="H410" s="81">
        <f t="shared" si="30"/>
        <v>0</v>
      </c>
    </row>
    <row r="411" spans="2:8" x14ac:dyDescent="0.2">
      <c r="B411">
        <f t="shared" si="33"/>
        <v>4</v>
      </c>
      <c r="C411">
        <f t="shared" si="33"/>
        <v>4</v>
      </c>
      <c r="D411">
        <f t="shared" si="33"/>
        <v>2</v>
      </c>
      <c r="E411" s="147">
        <v>3</v>
      </c>
      <c r="F411" s="147" t="str">
        <f t="shared" si="32"/>
        <v>4423</v>
      </c>
      <c r="G411" t="str">
        <f t="shared" si="29"/>
        <v>DI</v>
      </c>
      <c r="H411" s="81">
        <f t="shared" si="30"/>
        <v>0</v>
      </c>
    </row>
    <row r="412" spans="2:8" x14ac:dyDescent="0.2">
      <c r="B412">
        <f t="shared" si="33"/>
        <v>4</v>
      </c>
      <c r="C412">
        <f t="shared" si="33"/>
        <v>4</v>
      </c>
      <c r="D412">
        <f t="shared" si="33"/>
        <v>3</v>
      </c>
      <c r="E412" s="147">
        <v>3</v>
      </c>
      <c r="F412" s="147" t="str">
        <f t="shared" si="32"/>
        <v>4433</v>
      </c>
      <c r="G412" t="str">
        <f t="shared" ref="G412:G423" si="34">G132</f>
        <v>MI</v>
      </c>
      <c r="H412" s="81">
        <f t="shared" ref="H412:H423" si="35">H272</f>
        <v>0</v>
      </c>
    </row>
    <row r="413" spans="2:8" x14ac:dyDescent="0.2">
      <c r="B413">
        <f t="shared" si="33"/>
        <v>4</v>
      </c>
      <c r="C413">
        <f t="shared" si="33"/>
        <v>4</v>
      </c>
      <c r="D413">
        <f t="shared" si="33"/>
        <v>4</v>
      </c>
      <c r="E413" s="147">
        <v>3</v>
      </c>
      <c r="F413" s="147" t="str">
        <f t="shared" si="32"/>
        <v>4443</v>
      </c>
      <c r="G413" t="str">
        <f t="shared" si="34"/>
        <v>DO</v>
      </c>
      <c r="H413" s="81">
        <f t="shared" si="35"/>
        <v>0</v>
      </c>
    </row>
    <row r="414" spans="2:8" x14ac:dyDescent="0.2">
      <c r="B414">
        <f t="shared" si="33"/>
        <v>4</v>
      </c>
      <c r="C414">
        <f t="shared" si="33"/>
        <v>4</v>
      </c>
      <c r="D414">
        <f t="shared" si="33"/>
        <v>5</v>
      </c>
      <c r="E414" s="147">
        <v>3</v>
      </c>
      <c r="F414" s="147" t="str">
        <f t="shared" si="32"/>
        <v>4453</v>
      </c>
      <c r="G414" t="str">
        <f t="shared" si="34"/>
        <v>FR</v>
      </c>
      <c r="H414" s="81">
        <f t="shared" si="35"/>
        <v>0</v>
      </c>
    </row>
    <row r="415" spans="2:8" x14ac:dyDescent="0.2">
      <c r="B415">
        <f t="shared" si="33"/>
        <v>4</v>
      </c>
      <c r="C415">
        <f t="shared" si="33"/>
        <v>4</v>
      </c>
      <c r="D415">
        <f t="shared" si="33"/>
        <v>6</v>
      </c>
      <c r="E415" s="147">
        <v>3</v>
      </c>
      <c r="F415" s="147" t="str">
        <f t="shared" si="32"/>
        <v>4463</v>
      </c>
      <c r="G415" t="str">
        <f t="shared" si="34"/>
        <v>SA</v>
      </c>
      <c r="H415" s="81">
        <f t="shared" si="35"/>
        <v>0</v>
      </c>
    </row>
    <row r="416" spans="2:8" x14ac:dyDescent="0.2">
      <c r="B416">
        <f t="shared" si="33"/>
        <v>4</v>
      </c>
      <c r="C416">
        <f t="shared" si="33"/>
        <v>4</v>
      </c>
      <c r="D416">
        <f t="shared" si="33"/>
        <v>7</v>
      </c>
      <c r="E416" s="147">
        <v>3</v>
      </c>
      <c r="F416" s="147" t="str">
        <f t="shared" si="32"/>
        <v>4473</v>
      </c>
      <c r="G416" t="str">
        <f t="shared" si="34"/>
        <v>SO</v>
      </c>
      <c r="H416" s="81">
        <f t="shared" si="35"/>
        <v>0</v>
      </c>
    </row>
    <row r="417" spans="2:8" x14ac:dyDescent="0.2">
      <c r="B417">
        <f t="shared" si="33"/>
        <v>4</v>
      </c>
      <c r="C417">
        <f t="shared" si="33"/>
        <v>5</v>
      </c>
      <c r="D417">
        <f t="shared" si="33"/>
        <v>1</v>
      </c>
      <c r="E417" s="147">
        <v>3</v>
      </c>
      <c r="F417" s="147" t="str">
        <f t="shared" si="32"/>
        <v>4513</v>
      </c>
      <c r="G417" t="str">
        <f t="shared" si="34"/>
        <v>MO</v>
      </c>
      <c r="H417" s="81">
        <f t="shared" si="35"/>
        <v>0</v>
      </c>
    </row>
    <row r="418" spans="2:8" x14ac:dyDescent="0.2">
      <c r="B418">
        <f t="shared" si="33"/>
        <v>4</v>
      </c>
      <c r="C418">
        <f t="shared" si="33"/>
        <v>5</v>
      </c>
      <c r="D418">
        <f t="shared" si="33"/>
        <v>2</v>
      </c>
      <c r="E418" s="147">
        <v>3</v>
      </c>
      <c r="F418" s="147" t="str">
        <f t="shared" si="32"/>
        <v>4523</v>
      </c>
      <c r="G418" t="str">
        <f t="shared" si="34"/>
        <v>DI</v>
      </c>
      <c r="H418" s="81">
        <f t="shared" si="35"/>
        <v>0</v>
      </c>
    </row>
    <row r="419" spans="2:8" x14ac:dyDescent="0.2">
      <c r="B419">
        <f t="shared" si="33"/>
        <v>4</v>
      </c>
      <c r="C419">
        <f t="shared" si="33"/>
        <v>5</v>
      </c>
      <c r="D419">
        <f t="shared" si="33"/>
        <v>3</v>
      </c>
      <c r="E419" s="147">
        <v>3</v>
      </c>
      <c r="F419" s="147" t="str">
        <f t="shared" si="32"/>
        <v>4533</v>
      </c>
      <c r="G419" t="str">
        <f t="shared" si="34"/>
        <v>MI</v>
      </c>
      <c r="H419" s="81">
        <f t="shared" si="35"/>
        <v>0</v>
      </c>
    </row>
    <row r="420" spans="2:8" x14ac:dyDescent="0.2">
      <c r="B420">
        <f t="shared" si="33"/>
        <v>4</v>
      </c>
      <c r="C420">
        <f t="shared" si="33"/>
        <v>5</v>
      </c>
      <c r="D420">
        <f t="shared" si="33"/>
        <v>4</v>
      </c>
      <c r="E420" s="147">
        <v>3</v>
      </c>
      <c r="F420" s="147" t="str">
        <f t="shared" si="32"/>
        <v>4543</v>
      </c>
      <c r="G420" t="str">
        <f t="shared" si="34"/>
        <v>DO</v>
      </c>
      <c r="H420" s="81">
        <f t="shared" si="35"/>
        <v>0</v>
      </c>
    </row>
    <row r="421" spans="2:8" x14ac:dyDescent="0.2">
      <c r="B421">
        <f t="shared" si="33"/>
        <v>4</v>
      </c>
      <c r="C421">
        <f t="shared" si="33"/>
        <v>5</v>
      </c>
      <c r="D421">
        <f t="shared" si="33"/>
        <v>5</v>
      </c>
      <c r="E421" s="147">
        <v>3</v>
      </c>
      <c r="F421" s="147" t="str">
        <f t="shared" si="32"/>
        <v>4553</v>
      </c>
      <c r="G421" t="str">
        <f t="shared" si="34"/>
        <v>FR</v>
      </c>
      <c r="H421" s="81">
        <f t="shared" si="35"/>
        <v>0</v>
      </c>
    </row>
    <row r="422" spans="2:8" x14ac:dyDescent="0.2">
      <c r="B422">
        <f t="shared" si="33"/>
        <v>4</v>
      </c>
      <c r="C422">
        <f t="shared" si="33"/>
        <v>5</v>
      </c>
      <c r="D422">
        <f t="shared" si="33"/>
        <v>6</v>
      </c>
      <c r="E422" s="147">
        <v>3</v>
      </c>
      <c r="F422" s="147" t="str">
        <f t="shared" si="32"/>
        <v>4563</v>
      </c>
      <c r="G422" t="str">
        <f t="shared" si="34"/>
        <v>SA</v>
      </c>
      <c r="H422" s="81">
        <f t="shared" si="35"/>
        <v>0</v>
      </c>
    </row>
    <row r="423" spans="2:8" x14ac:dyDescent="0.2">
      <c r="B423">
        <f t="shared" si="33"/>
        <v>4</v>
      </c>
      <c r="C423">
        <f t="shared" si="33"/>
        <v>5</v>
      </c>
      <c r="D423">
        <f t="shared" si="33"/>
        <v>7</v>
      </c>
      <c r="E423" s="147">
        <v>3</v>
      </c>
      <c r="F423" s="147" t="str">
        <f t="shared" si="32"/>
        <v>4573</v>
      </c>
      <c r="G423" t="str">
        <f t="shared" si="34"/>
        <v>SO</v>
      </c>
      <c r="H423" s="81">
        <f t="shared" si="35"/>
        <v>0</v>
      </c>
    </row>
    <row r="424" spans="2:8" s="147" customFormat="1" x14ac:dyDescent="0.2">
      <c r="B424" s="147">
        <f t="shared" ref="B424:D443" si="36">B4</f>
        <v>1</v>
      </c>
      <c r="C424" s="147">
        <f t="shared" si="36"/>
        <v>1</v>
      </c>
      <c r="D424" s="147">
        <f t="shared" si="36"/>
        <v>1</v>
      </c>
      <c r="E424" s="147">
        <v>4</v>
      </c>
      <c r="F424" s="147" t="str">
        <f t="shared" si="32"/>
        <v>1114</v>
      </c>
      <c r="G424" t="str">
        <f t="shared" ref="G424:G455" si="37">G4</f>
        <v>MO</v>
      </c>
      <c r="H424" s="253">
        <f t="shared" ref="H424:H455" si="38">H144</f>
        <v>0</v>
      </c>
    </row>
    <row r="425" spans="2:8" x14ac:dyDescent="0.2">
      <c r="B425">
        <f t="shared" si="36"/>
        <v>1</v>
      </c>
      <c r="C425">
        <f t="shared" si="36"/>
        <v>1</v>
      </c>
      <c r="D425">
        <f t="shared" si="36"/>
        <v>2</v>
      </c>
      <c r="E425" s="147">
        <v>4</v>
      </c>
      <c r="F425" s="147" t="str">
        <f t="shared" si="32"/>
        <v>1124</v>
      </c>
      <c r="G425" t="str">
        <f t="shared" si="37"/>
        <v>DI</v>
      </c>
      <c r="H425" s="81">
        <f t="shared" si="38"/>
        <v>0</v>
      </c>
    </row>
    <row r="426" spans="2:8" x14ac:dyDescent="0.2">
      <c r="B426">
        <f t="shared" si="36"/>
        <v>1</v>
      </c>
      <c r="C426">
        <f t="shared" si="36"/>
        <v>1</v>
      </c>
      <c r="D426">
        <f t="shared" si="36"/>
        <v>3</v>
      </c>
      <c r="E426" s="147">
        <v>4</v>
      </c>
      <c r="F426" s="147" t="str">
        <f t="shared" si="32"/>
        <v>1134</v>
      </c>
      <c r="G426" t="str">
        <f t="shared" si="37"/>
        <v>MI</v>
      </c>
      <c r="H426" s="81">
        <f t="shared" si="38"/>
        <v>0</v>
      </c>
    </row>
    <row r="427" spans="2:8" x14ac:dyDescent="0.2">
      <c r="B427">
        <f t="shared" si="36"/>
        <v>1</v>
      </c>
      <c r="C427">
        <f t="shared" si="36"/>
        <v>1</v>
      </c>
      <c r="D427">
        <f t="shared" si="36"/>
        <v>4</v>
      </c>
      <c r="E427" s="147">
        <v>4</v>
      </c>
      <c r="F427" s="147" t="str">
        <f t="shared" si="32"/>
        <v>1144</v>
      </c>
      <c r="G427" t="str">
        <f t="shared" si="37"/>
        <v>DO</v>
      </c>
      <c r="H427" s="81">
        <f t="shared" si="38"/>
        <v>0</v>
      </c>
    </row>
    <row r="428" spans="2:8" x14ac:dyDescent="0.2">
      <c r="B428">
        <f t="shared" si="36"/>
        <v>1</v>
      </c>
      <c r="C428">
        <f t="shared" si="36"/>
        <v>1</v>
      </c>
      <c r="D428">
        <f t="shared" si="36"/>
        <v>5</v>
      </c>
      <c r="E428" s="147">
        <v>4</v>
      </c>
      <c r="F428" s="147" t="str">
        <f t="shared" si="32"/>
        <v>1154</v>
      </c>
      <c r="G428" t="str">
        <f t="shared" si="37"/>
        <v>FR</v>
      </c>
      <c r="H428" s="81">
        <f t="shared" si="38"/>
        <v>0</v>
      </c>
    </row>
    <row r="429" spans="2:8" x14ac:dyDescent="0.2">
      <c r="B429">
        <f t="shared" si="36"/>
        <v>1</v>
      </c>
      <c r="C429">
        <f t="shared" si="36"/>
        <v>1</v>
      </c>
      <c r="D429">
        <f t="shared" si="36"/>
        <v>6</v>
      </c>
      <c r="E429" s="147">
        <v>4</v>
      </c>
      <c r="F429" s="147" t="str">
        <f t="shared" si="32"/>
        <v>1164</v>
      </c>
      <c r="G429" t="str">
        <f t="shared" si="37"/>
        <v>SA</v>
      </c>
      <c r="H429" s="81">
        <f t="shared" si="38"/>
        <v>0</v>
      </c>
    </row>
    <row r="430" spans="2:8" x14ac:dyDescent="0.2">
      <c r="B430">
        <f t="shared" si="36"/>
        <v>1</v>
      </c>
      <c r="C430">
        <f t="shared" si="36"/>
        <v>1</v>
      </c>
      <c r="D430">
        <f t="shared" si="36"/>
        <v>7</v>
      </c>
      <c r="E430" s="147">
        <v>4</v>
      </c>
      <c r="F430" s="147" t="str">
        <f t="shared" si="32"/>
        <v>1174</v>
      </c>
      <c r="G430" t="str">
        <f t="shared" si="37"/>
        <v>SO</v>
      </c>
      <c r="H430" s="81">
        <f t="shared" si="38"/>
        <v>0</v>
      </c>
    </row>
    <row r="431" spans="2:8" x14ac:dyDescent="0.2">
      <c r="B431">
        <f t="shared" si="36"/>
        <v>1</v>
      </c>
      <c r="C431">
        <f t="shared" si="36"/>
        <v>2</v>
      </c>
      <c r="D431">
        <f t="shared" si="36"/>
        <v>1</v>
      </c>
      <c r="E431" s="147">
        <v>4</v>
      </c>
      <c r="F431" s="147" t="str">
        <f t="shared" si="32"/>
        <v>1214</v>
      </c>
      <c r="G431" t="str">
        <f t="shared" si="37"/>
        <v>MO</v>
      </c>
      <c r="H431" s="81">
        <f t="shared" si="38"/>
        <v>0</v>
      </c>
    </row>
    <row r="432" spans="2:8" x14ac:dyDescent="0.2">
      <c r="B432">
        <f t="shared" si="36"/>
        <v>1</v>
      </c>
      <c r="C432">
        <f t="shared" si="36"/>
        <v>2</v>
      </c>
      <c r="D432">
        <f t="shared" si="36"/>
        <v>2</v>
      </c>
      <c r="E432" s="147">
        <v>4</v>
      </c>
      <c r="F432" s="147" t="str">
        <f t="shared" si="32"/>
        <v>1224</v>
      </c>
      <c r="G432" t="str">
        <f t="shared" si="37"/>
        <v>DI</v>
      </c>
      <c r="H432" s="81">
        <f t="shared" si="38"/>
        <v>0</v>
      </c>
    </row>
    <row r="433" spans="2:8" x14ac:dyDescent="0.2">
      <c r="B433">
        <f t="shared" si="36"/>
        <v>1</v>
      </c>
      <c r="C433">
        <f t="shared" si="36"/>
        <v>2</v>
      </c>
      <c r="D433">
        <f t="shared" si="36"/>
        <v>3</v>
      </c>
      <c r="E433" s="147">
        <v>4</v>
      </c>
      <c r="F433" s="147" t="str">
        <f t="shared" si="32"/>
        <v>1234</v>
      </c>
      <c r="G433" t="str">
        <f t="shared" si="37"/>
        <v>MI</v>
      </c>
      <c r="H433" s="81">
        <f t="shared" si="38"/>
        <v>0</v>
      </c>
    </row>
    <row r="434" spans="2:8" x14ac:dyDescent="0.2">
      <c r="B434">
        <f t="shared" si="36"/>
        <v>1</v>
      </c>
      <c r="C434">
        <f t="shared" si="36"/>
        <v>2</v>
      </c>
      <c r="D434">
        <f t="shared" si="36"/>
        <v>4</v>
      </c>
      <c r="E434" s="147">
        <v>4</v>
      </c>
      <c r="F434" s="147" t="str">
        <f t="shared" si="32"/>
        <v>1244</v>
      </c>
      <c r="G434" t="str">
        <f t="shared" si="37"/>
        <v>DO</v>
      </c>
      <c r="H434" s="81">
        <f t="shared" si="38"/>
        <v>0</v>
      </c>
    </row>
    <row r="435" spans="2:8" x14ac:dyDescent="0.2">
      <c r="B435">
        <f t="shared" si="36"/>
        <v>1</v>
      </c>
      <c r="C435">
        <f t="shared" si="36"/>
        <v>2</v>
      </c>
      <c r="D435">
        <f t="shared" si="36"/>
        <v>5</v>
      </c>
      <c r="E435" s="147">
        <v>4</v>
      </c>
      <c r="F435" s="147" t="str">
        <f t="shared" si="32"/>
        <v>1254</v>
      </c>
      <c r="G435" t="str">
        <f t="shared" si="37"/>
        <v>FR</v>
      </c>
      <c r="H435" s="81">
        <f t="shared" si="38"/>
        <v>0</v>
      </c>
    </row>
    <row r="436" spans="2:8" x14ac:dyDescent="0.2">
      <c r="B436">
        <f t="shared" si="36"/>
        <v>1</v>
      </c>
      <c r="C436">
        <f t="shared" si="36"/>
        <v>2</v>
      </c>
      <c r="D436">
        <f t="shared" si="36"/>
        <v>6</v>
      </c>
      <c r="E436" s="147">
        <v>4</v>
      </c>
      <c r="F436" s="147" t="str">
        <f t="shared" si="32"/>
        <v>1264</v>
      </c>
      <c r="G436" t="str">
        <f t="shared" si="37"/>
        <v>SA</v>
      </c>
      <c r="H436" s="81">
        <f t="shared" si="38"/>
        <v>0</v>
      </c>
    </row>
    <row r="437" spans="2:8" x14ac:dyDescent="0.2">
      <c r="B437">
        <f t="shared" si="36"/>
        <v>1</v>
      </c>
      <c r="C437">
        <f t="shared" si="36"/>
        <v>2</v>
      </c>
      <c r="D437">
        <f t="shared" si="36"/>
        <v>7</v>
      </c>
      <c r="E437" s="147">
        <v>4</v>
      </c>
      <c r="F437" s="147" t="str">
        <f t="shared" si="32"/>
        <v>1274</v>
      </c>
      <c r="G437" t="str">
        <f t="shared" si="37"/>
        <v>SO</v>
      </c>
      <c r="H437" s="81">
        <f t="shared" si="38"/>
        <v>0</v>
      </c>
    </row>
    <row r="438" spans="2:8" x14ac:dyDescent="0.2">
      <c r="B438">
        <f t="shared" si="36"/>
        <v>1</v>
      </c>
      <c r="C438">
        <f t="shared" si="36"/>
        <v>3</v>
      </c>
      <c r="D438">
        <f t="shared" si="36"/>
        <v>1</v>
      </c>
      <c r="E438" s="147">
        <v>4</v>
      </c>
      <c r="F438" s="147" t="str">
        <f t="shared" si="32"/>
        <v>1314</v>
      </c>
      <c r="G438" t="str">
        <f t="shared" si="37"/>
        <v>MO</v>
      </c>
      <c r="H438" s="81">
        <f t="shared" si="38"/>
        <v>0</v>
      </c>
    </row>
    <row r="439" spans="2:8" x14ac:dyDescent="0.2">
      <c r="B439">
        <f t="shared" si="36"/>
        <v>1</v>
      </c>
      <c r="C439">
        <f t="shared" si="36"/>
        <v>3</v>
      </c>
      <c r="D439">
        <f t="shared" si="36"/>
        <v>2</v>
      </c>
      <c r="E439" s="147">
        <v>4</v>
      </c>
      <c r="F439" s="147" t="str">
        <f t="shared" si="32"/>
        <v>1324</v>
      </c>
      <c r="G439" t="str">
        <f t="shared" si="37"/>
        <v>DI</v>
      </c>
      <c r="H439" s="81">
        <f t="shared" si="38"/>
        <v>0</v>
      </c>
    </row>
    <row r="440" spans="2:8" x14ac:dyDescent="0.2">
      <c r="B440">
        <f t="shared" si="36"/>
        <v>1</v>
      </c>
      <c r="C440">
        <f t="shared" si="36"/>
        <v>3</v>
      </c>
      <c r="D440">
        <f t="shared" si="36"/>
        <v>3</v>
      </c>
      <c r="E440" s="147">
        <v>4</v>
      </c>
      <c r="F440" s="147" t="str">
        <f t="shared" si="32"/>
        <v>1334</v>
      </c>
      <c r="G440" t="str">
        <f t="shared" si="37"/>
        <v>MI</v>
      </c>
      <c r="H440" s="81">
        <f t="shared" si="38"/>
        <v>0</v>
      </c>
    </row>
    <row r="441" spans="2:8" x14ac:dyDescent="0.2">
      <c r="B441">
        <f t="shared" si="36"/>
        <v>1</v>
      </c>
      <c r="C441">
        <f t="shared" si="36"/>
        <v>3</v>
      </c>
      <c r="D441">
        <f t="shared" si="36"/>
        <v>4</v>
      </c>
      <c r="E441" s="147">
        <v>4</v>
      </c>
      <c r="F441" s="147" t="str">
        <f t="shared" si="32"/>
        <v>1344</v>
      </c>
      <c r="G441" t="str">
        <f t="shared" si="37"/>
        <v>DO</v>
      </c>
      <c r="H441" s="81">
        <f t="shared" si="38"/>
        <v>0</v>
      </c>
    </row>
    <row r="442" spans="2:8" x14ac:dyDescent="0.2">
      <c r="B442">
        <f t="shared" si="36"/>
        <v>1</v>
      </c>
      <c r="C442">
        <f t="shared" si="36"/>
        <v>3</v>
      </c>
      <c r="D442">
        <f t="shared" si="36"/>
        <v>5</v>
      </c>
      <c r="E442" s="147">
        <v>4</v>
      </c>
      <c r="F442" s="147" t="str">
        <f t="shared" si="32"/>
        <v>1354</v>
      </c>
      <c r="G442" t="str">
        <f t="shared" si="37"/>
        <v>FR</v>
      </c>
      <c r="H442" s="81">
        <f t="shared" si="38"/>
        <v>0</v>
      </c>
    </row>
    <row r="443" spans="2:8" x14ac:dyDescent="0.2">
      <c r="B443">
        <f t="shared" si="36"/>
        <v>1</v>
      </c>
      <c r="C443">
        <f t="shared" si="36"/>
        <v>3</v>
      </c>
      <c r="D443">
        <f t="shared" si="36"/>
        <v>6</v>
      </c>
      <c r="E443" s="147">
        <v>4</v>
      </c>
      <c r="F443" s="147" t="str">
        <f t="shared" si="32"/>
        <v>1364</v>
      </c>
      <c r="G443" t="str">
        <f t="shared" si="37"/>
        <v>SA</v>
      </c>
      <c r="H443" s="81">
        <f t="shared" si="38"/>
        <v>0</v>
      </c>
    </row>
    <row r="444" spans="2:8" x14ac:dyDescent="0.2">
      <c r="B444">
        <f t="shared" ref="B444:D463" si="39">B24</f>
        <v>1</v>
      </c>
      <c r="C444">
        <f t="shared" si="39"/>
        <v>3</v>
      </c>
      <c r="D444">
        <f t="shared" si="39"/>
        <v>7</v>
      </c>
      <c r="E444" s="147">
        <v>4</v>
      </c>
      <c r="F444" s="147" t="str">
        <f t="shared" si="32"/>
        <v>1374</v>
      </c>
      <c r="G444" t="str">
        <f t="shared" si="37"/>
        <v>SO</v>
      </c>
      <c r="H444" s="81">
        <f t="shared" si="38"/>
        <v>0</v>
      </c>
    </row>
    <row r="445" spans="2:8" x14ac:dyDescent="0.2">
      <c r="B445">
        <f t="shared" si="39"/>
        <v>1</v>
      </c>
      <c r="C445">
        <f t="shared" si="39"/>
        <v>4</v>
      </c>
      <c r="D445">
        <f t="shared" si="39"/>
        <v>1</v>
      </c>
      <c r="E445" s="147">
        <v>4</v>
      </c>
      <c r="F445" s="147" t="str">
        <f t="shared" si="32"/>
        <v>1414</v>
      </c>
      <c r="G445" t="str">
        <f t="shared" si="37"/>
        <v>MO</v>
      </c>
      <c r="H445" s="81">
        <f t="shared" si="38"/>
        <v>0</v>
      </c>
    </row>
    <row r="446" spans="2:8" x14ac:dyDescent="0.2">
      <c r="B446">
        <f t="shared" si="39"/>
        <v>1</v>
      </c>
      <c r="C446">
        <f t="shared" si="39"/>
        <v>4</v>
      </c>
      <c r="D446">
        <f t="shared" si="39"/>
        <v>2</v>
      </c>
      <c r="E446" s="147">
        <v>4</v>
      </c>
      <c r="F446" s="147" t="str">
        <f t="shared" si="32"/>
        <v>1424</v>
      </c>
      <c r="G446" t="str">
        <f t="shared" si="37"/>
        <v>DI</v>
      </c>
      <c r="H446" s="81">
        <f t="shared" si="38"/>
        <v>0</v>
      </c>
    </row>
    <row r="447" spans="2:8" x14ac:dyDescent="0.2">
      <c r="B447">
        <f t="shared" si="39"/>
        <v>1</v>
      </c>
      <c r="C447">
        <f t="shared" si="39"/>
        <v>4</v>
      </c>
      <c r="D447">
        <f t="shared" si="39"/>
        <v>3</v>
      </c>
      <c r="E447" s="147">
        <v>4</v>
      </c>
      <c r="F447" s="147" t="str">
        <f t="shared" si="32"/>
        <v>1434</v>
      </c>
      <c r="G447" t="str">
        <f t="shared" si="37"/>
        <v>MI</v>
      </c>
      <c r="H447" s="81">
        <f t="shared" si="38"/>
        <v>0</v>
      </c>
    </row>
    <row r="448" spans="2:8" x14ac:dyDescent="0.2">
      <c r="B448">
        <f t="shared" si="39"/>
        <v>1</v>
      </c>
      <c r="C448">
        <f t="shared" si="39"/>
        <v>4</v>
      </c>
      <c r="D448">
        <f t="shared" si="39"/>
        <v>4</v>
      </c>
      <c r="E448" s="147">
        <v>4</v>
      </c>
      <c r="F448" s="147" t="str">
        <f t="shared" si="32"/>
        <v>1444</v>
      </c>
      <c r="G448" t="str">
        <f t="shared" si="37"/>
        <v>DO</v>
      </c>
      <c r="H448" s="81">
        <f t="shared" si="38"/>
        <v>0</v>
      </c>
    </row>
    <row r="449" spans="2:8" x14ac:dyDescent="0.2">
      <c r="B449">
        <f t="shared" si="39"/>
        <v>1</v>
      </c>
      <c r="C449">
        <f t="shared" si="39"/>
        <v>4</v>
      </c>
      <c r="D449">
        <f t="shared" si="39"/>
        <v>5</v>
      </c>
      <c r="E449" s="147">
        <v>4</v>
      </c>
      <c r="F449" s="147" t="str">
        <f t="shared" si="32"/>
        <v>1454</v>
      </c>
      <c r="G449" t="str">
        <f t="shared" si="37"/>
        <v>FR</v>
      </c>
      <c r="H449" s="81">
        <f t="shared" si="38"/>
        <v>0</v>
      </c>
    </row>
    <row r="450" spans="2:8" x14ac:dyDescent="0.2">
      <c r="B450">
        <f t="shared" si="39"/>
        <v>1</v>
      </c>
      <c r="C450">
        <f t="shared" si="39"/>
        <v>4</v>
      </c>
      <c r="D450">
        <f t="shared" si="39"/>
        <v>6</v>
      </c>
      <c r="E450" s="147">
        <v>4</v>
      </c>
      <c r="F450" s="147" t="str">
        <f t="shared" si="32"/>
        <v>1464</v>
      </c>
      <c r="G450" t="str">
        <f t="shared" si="37"/>
        <v>SA</v>
      </c>
      <c r="H450" s="81">
        <f t="shared" si="38"/>
        <v>0</v>
      </c>
    </row>
    <row r="451" spans="2:8" x14ac:dyDescent="0.2">
      <c r="B451">
        <f t="shared" si="39"/>
        <v>1</v>
      </c>
      <c r="C451">
        <f t="shared" si="39"/>
        <v>4</v>
      </c>
      <c r="D451">
        <f t="shared" si="39"/>
        <v>7</v>
      </c>
      <c r="E451" s="147">
        <v>4</v>
      </c>
      <c r="F451" s="147" t="str">
        <f t="shared" si="32"/>
        <v>1474</v>
      </c>
      <c r="G451" t="str">
        <f t="shared" si="37"/>
        <v>SO</v>
      </c>
      <c r="H451" s="81">
        <f t="shared" si="38"/>
        <v>0</v>
      </c>
    </row>
    <row r="452" spans="2:8" x14ac:dyDescent="0.2">
      <c r="B452">
        <f t="shared" si="39"/>
        <v>1</v>
      </c>
      <c r="C452">
        <f t="shared" si="39"/>
        <v>5</v>
      </c>
      <c r="D452">
        <f t="shared" si="39"/>
        <v>1</v>
      </c>
      <c r="E452" s="147">
        <v>4</v>
      </c>
      <c r="F452" s="147" t="str">
        <f t="shared" si="32"/>
        <v>1514</v>
      </c>
      <c r="G452" t="str">
        <f t="shared" si="37"/>
        <v>MO</v>
      </c>
      <c r="H452" s="81">
        <f t="shared" si="38"/>
        <v>0</v>
      </c>
    </row>
    <row r="453" spans="2:8" x14ac:dyDescent="0.2">
      <c r="B453">
        <f t="shared" si="39"/>
        <v>1</v>
      </c>
      <c r="C453">
        <f t="shared" si="39"/>
        <v>5</v>
      </c>
      <c r="D453">
        <f t="shared" si="39"/>
        <v>2</v>
      </c>
      <c r="E453" s="147">
        <v>4</v>
      </c>
      <c r="F453" s="147" t="str">
        <f t="shared" ref="F453:F516" si="40">CONCATENATE(B453,C453,D453,E453)</f>
        <v>1524</v>
      </c>
      <c r="G453" t="str">
        <f t="shared" si="37"/>
        <v>DI</v>
      </c>
      <c r="H453" s="81">
        <f t="shared" si="38"/>
        <v>0</v>
      </c>
    </row>
    <row r="454" spans="2:8" x14ac:dyDescent="0.2">
      <c r="B454">
        <f t="shared" si="39"/>
        <v>1</v>
      </c>
      <c r="C454">
        <f t="shared" si="39"/>
        <v>5</v>
      </c>
      <c r="D454">
        <f t="shared" si="39"/>
        <v>3</v>
      </c>
      <c r="E454" s="147">
        <v>4</v>
      </c>
      <c r="F454" s="147" t="str">
        <f t="shared" si="40"/>
        <v>1534</v>
      </c>
      <c r="G454" t="str">
        <f t="shared" si="37"/>
        <v>MI</v>
      </c>
      <c r="H454" s="81">
        <f t="shared" si="38"/>
        <v>0</v>
      </c>
    </row>
    <row r="455" spans="2:8" x14ac:dyDescent="0.2">
      <c r="B455">
        <f t="shared" si="39"/>
        <v>1</v>
      </c>
      <c r="C455">
        <f t="shared" si="39"/>
        <v>5</v>
      </c>
      <c r="D455">
        <f t="shared" si="39"/>
        <v>4</v>
      </c>
      <c r="E455" s="147">
        <v>4</v>
      </c>
      <c r="F455" s="147" t="str">
        <f t="shared" si="40"/>
        <v>1544</v>
      </c>
      <c r="G455" t="str">
        <f t="shared" si="37"/>
        <v>DO</v>
      </c>
      <c r="H455" s="81">
        <f t="shared" si="38"/>
        <v>0</v>
      </c>
    </row>
    <row r="456" spans="2:8" x14ac:dyDescent="0.2">
      <c r="B456">
        <f t="shared" si="39"/>
        <v>1</v>
      </c>
      <c r="C456">
        <f t="shared" si="39"/>
        <v>5</v>
      </c>
      <c r="D456">
        <f t="shared" si="39"/>
        <v>5</v>
      </c>
      <c r="E456" s="147">
        <v>4</v>
      </c>
      <c r="F456" s="147" t="str">
        <f t="shared" si="40"/>
        <v>1554</v>
      </c>
      <c r="G456" t="str">
        <f t="shared" ref="G456:G487" si="41">G36</f>
        <v>FR</v>
      </c>
      <c r="H456" s="81">
        <f t="shared" ref="H456:H487" si="42">H176</f>
        <v>0</v>
      </c>
    </row>
    <row r="457" spans="2:8" x14ac:dyDescent="0.2">
      <c r="B457">
        <f t="shared" si="39"/>
        <v>1</v>
      </c>
      <c r="C457">
        <f t="shared" si="39"/>
        <v>5</v>
      </c>
      <c r="D457">
        <f t="shared" si="39"/>
        <v>6</v>
      </c>
      <c r="E457" s="147">
        <v>4</v>
      </c>
      <c r="F457" s="147" t="str">
        <f t="shared" si="40"/>
        <v>1564</v>
      </c>
      <c r="G457" t="str">
        <f t="shared" si="41"/>
        <v>SA</v>
      </c>
      <c r="H457" s="81">
        <f t="shared" si="42"/>
        <v>0</v>
      </c>
    </row>
    <row r="458" spans="2:8" x14ac:dyDescent="0.2">
      <c r="B458">
        <f t="shared" si="39"/>
        <v>1</v>
      </c>
      <c r="C458">
        <f t="shared" si="39"/>
        <v>5</v>
      </c>
      <c r="D458">
        <f t="shared" si="39"/>
        <v>7</v>
      </c>
      <c r="E458" s="147">
        <v>4</v>
      </c>
      <c r="F458" s="147" t="str">
        <f t="shared" si="40"/>
        <v>1574</v>
      </c>
      <c r="G458" t="str">
        <f t="shared" si="41"/>
        <v>SO</v>
      </c>
      <c r="H458" s="81">
        <f t="shared" si="42"/>
        <v>0</v>
      </c>
    </row>
    <row r="459" spans="2:8" x14ac:dyDescent="0.2">
      <c r="B459">
        <f t="shared" si="39"/>
        <v>2</v>
      </c>
      <c r="C459">
        <f t="shared" si="39"/>
        <v>1</v>
      </c>
      <c r="D459">
        <f t="shared" si="39"/>
        <v>1</v>
      </c>
      <c r="E459" s="147">
        <v>4</v>
      </c>
      <c r="F459" s="147" t="str">
        <f t="shared" si="40"/>
        <v>2114</v>
      </c>
      <c r="G459" t="str">
        <f t="shared" si="41"/>
        <v>MO</v>
      </c>
      <c r="H459" s="81">
        <f t="shared" si="42"/>
        <v>0</v>
      </c>
    </row>
    <row r="460" spans="2:8" x14ac:dyDescent="0.2">
      <c r="B460">
        <f t="shared" si="39"/>
        <v>2</v>
      </c>
      <c r="C460">
        <f t="shared" si="39"/>
        <v>1</v>
      </c>
      <c r="D460">
        <f t="shared" si="39"/>
        <v>2</v>
      </c>
      <c r="E460" s="147">
        <v>4</v>
      </c>
      <c r="F460" s="147" t="str">
        <f t="shared" si="40"/>
        <v>2124</v>
      </c>
      <c r="G460" t="str">
        <f t="shared" si="41"/>
        <v>DI</v>
      </c>
      <c r="H460" s="81">
        <f t="shared" si="42"/>
        <v>0</v>
      </c>
    </row>
    <row r="461" spans="2:8" x14ac:dyDescent="0.2">
      <c r="B461">
        <f t="shared" si="39"/>
        <v>2</v>
      </c>
      <c r="C461">
        <f t="shared" si="39"/>
        <v>1</v>
      </c>
      <c r="D461">
        <f t="shared" si="39"/>
        <v>3</v>
      </c>
      <c r="E461" s="147">
        <v>4</v>
      </c>
      <c r="F461" s="147" t="str">
        <f t="shared" si="40"/>
        <v>2134</v>
      </c>
      <c r="G461" t="str">
        <f t="shared" si="41"/>
        <v>MI</v>
      </c>
      <c r="H461" s="81">
        <f t="shared" si="42"/>
        <v>0</v>
      </c>
    </row>
    <row r="462" spans="2:8" x14ac:dyDescent="0.2">
      <c r="B462">
        <f t="shared" si="39"/>
        <v>2</v>
      </c>
      <c r="C462">
        <f t="shared" si="39"/>
        <v>1</v>
      </c>
      <c r="D462">
        <f t="shared" si="39"/>
        <v>4</v>
      </c>
      <c r="E462" s="147">
        <v>4</v>
      </c>
      <c r="F462" s="147" t="str">
        <f t="shared" si="40"/>
        <v>2144</v>
      </c>
      <c r="G462" t="str">
        <f t="shared" si="41"/>
        <v>DO</v>
      </c>
      <c r="H462" s="81">
        <f t="shared" si="42"/>
        <v>0</v>
      </c>
    </row>
    <row r="463" spans="2:8" x14ac:dyDescent="0.2">
      <c r="B463">
        <f t="shared" si="39"/>
        <v>2</v>
      </c>
      <c r="C463">
        <f t="shared" si="39"/>
        <v>1</v>
      </c>
      <c r="D463">
        <f t="shared" si="39"/>
        <v>5</v>
      </c>
      <c r="E463" s="147">
        <v>4</v>
      </c>
      <c r="F463" s="147" t="str">
        <f t="shared" si="40"/>
        <v>2154</v>
      </c>
      <c r="G463" t="str">
        <f t="shared" si="41"/>
        <v>FR</v>
      </c>
      <c r="H463" s="81">
        <f t="shared" si="42"/>
        <v>0</v>
      </c>
    </row>
    <row r="464" spans="2:8" x14ac:dyDescent="0.2">
      <c r="B464">
        <f t="shared" ref="B464:D483" si="43">B44</f>
        <v>2</v>
      </c>
      <c r="C464">
        <f t="shared" si="43"/>
        <v>1</v>
      </c>
      <c r="D464">
        <f t="shared" si="43"/>
        <v>6</v>
      </c>
      <c r="E464" s="147">
        <v>4</v>
      </c>
      <c r="F464" s="147" t="str">
        <f t="shared" si="40"/>
        <v>2164</v>
      </c>
      <c r="G464" t="str">
        <f t="shared" si="41"/>
        <v>SA</v>
      </c>
      <c r="H464" s="81">
        <f t="shared" si="42"/>
        <v>0</v>
      </c>
    </row>
    <row r="465" spans="2:8" x14ac:dyDescent="0.2">
      <c r="B465">
        <f t="shared" si="43"/>
        <v>2</v>
      </c>
      <c r="C465">
        <f t="shared" si="43"/>
        <v>1</v>
      </c>
      <c r="D465">
        <f t="shared" si="43"/>
        <v>7</v>
      </c>
      <c r="E465" s="147">
        <v>4</v>
      </c>
      <c r="F465" s="147" t="str">
        <f t="shared" si="40"/>
        <v>2174</v>
      </c>
      <c r="G465" t="str">
        <f t="shared" si="41"/>
        <v>SO</v>
      </c>
      <c r="H465" s="81">
        <f t="shared" si="42"/>
        <v>0</v>
      </c>
    </row>
    <row r="466" spans="2:8" x14ac:dyDescent="0.2">
      <c r="B466">
        <f t="shared" si="43"/>
        <v>2</v>
      </c>
      <c r="C466">
        <f t="shared" si="43"/>
        <v>2</v>
      </c>
      <c r="D466">
        <f t="shared" si="43"/>
        <v>1</v>
      </c>
      <c r="E466" s="147">
        <v>4</v>
      </c>
      <c r="F466" s="147" t="str">
        <f t="shared" si="40"/>
        <v>2214</v>
      </c>
      <c r="G466" t="str">
        <f t="shared" si="41"/>
        <v>MO</v>
      </c>
      <c r="H466" s="81">
        <f t="shared" si="42"/>
        <v>0</v>
      </c>
    </row>
    <row r="467" spans="2:8" x14ac:dyDescent="0.2">
      <c r="B467">
        <f t="shared" si="43"/>
        <v>2</v>
      </c>
      <c r="C467">
        <f t="shared" si="43"/>
        <v>2</v>
      </c>
      <c r="D467">
        <f t="shared" si="43"/>
        <v>2</v>
      </c>
      <c r="E467" s="147">
        <v>4</v>
      </c>
      <c r="F467" s="147" t="str">
        <f t="shared" si="40"/>
        <v>2224</v>
      </c>
      <c r="G467" t="str">
        <f t="shared" si="41"/>
        <v>DI</v>
      </c>
      <c r="H467" s="81">
        <f t="shared" si="42"/>
        <v>0</v>
      </c>
    </row>
    <row r="468" spans="2:8" x14ac:dyDescent="0.2">
      <c r="B468">
        <f t="shared" si="43"/>
        <v>2</v>
      </c>
      <c r="C468">
        <f t="shared" si="43"/>
        <v>2</v>
      </c>
      <c r="D468">
        <f t="shared" si="43"/>
        <v>3</v>
      </c>
      <c r="E468" s="147">
        <v>4</v>
      </c>
      <c r="F468" s="147" t="str">
        <f t="shared" si="40"/>
        <v>2234</v>
      </c>
      <c r="G468" t="str">
        <f t="shared" si="41"/>
        <v>MI</v>
      </c>
      <c r="H468" s="81">
        <f t="shared" si="42"/>
        <v>0</v>
      </c>
    </row>
    <row r="469" spans="2:8" x14ac:dyDescent="0.2">
      <c r="B469">
        <f t="shared" si="43"/>
        <v>2</v>
      </c>
      <c r="C469">
        <f t="shared" si="43"/>
        <v>2</v>
      </c>
      <c r="D469">
        <f t="shared" si="43"/>
        <v>4</v>
      </c>
      <c r="E469" s="147">
        <v>4</v>
      </c>
      <c r="F469" s="147" t="str">
        <f t="shared" si="40"/>
        <v>2244</v>
      </c>
      <c r="G469" t="str">
        <f t="shared" si="41"/>
        <v>DO</v>
      </c>
      <c r="H469" s="81">
        <f t="shared" si="42"/>
        <v>0</v>
      </c>
    </row>
    <row r="470" spans="2:8" x14ac:dyDescent="0.2">
      <c r="B470">
        <f t="shared" si="43"/>
        <v>2</v>
      </c>
      <c r="C470">
        <f t="shared" si="43"/>
        <v>2</v>
      </c>
      <c r="D470">
        <f t="shared" si="43"/>
        <v>5</v>
      </c>
      <c r="E470" s="147">
        <v>4</v>
      </c>
      <c r="F470" s="147" t="str">
        <f t="shared" si="40"/>
        <v>2254</v>
      </c>
      <c r="G470" t="str">
        <f t="shared" si="41"/>
        <v>FR</v>
      </c>
      <c r="H470" s="81">
        <f t="shared" si="42"/>
        <v>0</v>
      </c>
    </row>
    <row r="471" spans="2:8" x14ac:dyDescent="0.2">
      <c r="B471">
        <f t="shared" si="43"/>
        <v>2</v>
      </c>
      <c r="C471">
        <f t="shared" si="43"/>
        <v>2</v>
      </c>
      <c r="D471">
        <f t="shared" si="43"/>
        <v>6</v>
      </c>
      <c r="E471" s="147">
        <v>4</v>
      </c>
      <c r="F471" s="147" t="str">
        <f t="shared" si="40"/>
        <v>2264</v>
      </c>
      <c r="G471" t="str">
        <f t="shared" si="41"/>
        <v>SA</v>
      </c>
      <c r="H471" s="81">
        <f t="shared" si="42"/>
        <v>0</v>
      </c>
    </row>
    <row r="472" spans="2:8" x14ac:dyDescent="0.2">
      <c r="B472">
        <f t="shared" si="43"/>
        <v>2</v>
      </c>
      <c r="C472">
        <f t="shared" si="43"/>
        <v>2</v>
      </c>
      <c r="D472">
        <f t="shared" si="43"/>
        <v>7</v>
      </c>
      <c r="E472" s="147">
        <v>4</v>
      </c>
      <c r="F472" s="147" t="str">
        <f t="shared" si="40"/>
        <v>2274</v>
      </c>
      <c r="G472" t="str">
        <f t="shared" si="41"/>
        <v>SO</v>
      </c>
      <c r="H472" s="81">
        <f t="shared" si="42"/>
        <v>0</v>
      </c>
    </row>
    <row r="473" spans="2:8" x14ac:dyDescent="0.2">
      <c r="B473">
        <f t="shared" si="43"/>
        <v>2</v>
      </c>
      <c r="C473">
        <f t="shared" si="43"/>
        <v>3</v>
      </c>
      <c r="D473">
        <f t="shared" si="43"/>
        <v>1</v>
      </c>
      <c r="E473" s="147">
        <v>4</v>
      </c>
      <c r="F473" s="147" t="str">
        <f t="shared" si="40"/>
        <v>2314</v>
      </c>
      <c r="G473" t="str">
        <f t="shared" si="41"/>
        <v>MO</v>
      </c>
      <c r="H473" s="81">
        <f t="shared" si="42"/>
        <v>0</v>
      </c>
    </row>
    <row r="474" spans="2:8" x14ac:dyDescent="0.2">
      <c r="B474">
        <f t="shared" si="43"/>
        <v>2</v>
      </c>
      <c r="C474">
        <f t="shared" si="43"/>
        <v>3</v>
      </c>
      <c r="D474">
        <f t="shared" si="43"/>
        <v>2</v>
      </c>
      <c r="E474" s="147">
        <v>4</v>
      </c>
      <c r="F474" s="147" t="str">
        <f t="shared" si="40"/>
        <v>2324</v>
      </c>
      <c r="G474" t="str">
        <f t="shared" si="41"/>
        <v>DI</v>
      </c>
      <c r="H474" s="81">
        <f t="shared" si="42"/>
        <v>0</v>
      </c>
    </row>
    <row r="475" spans="2:8" x14ac:dyDescent="0.2">
      <c r="B475">
        <f t="shared" si="43"/>
        <v>2</v>
      </c>
      <c r="C475">
        <f t="shared" si="43"/>
        <v>3</v>
      </c>
      <c r="D475">
        <f t="shared" si="43"/>
        <v>3</v>
      </c>
      <c r="E475" s="147">
        <v>4</v>
      </c>
      <c r="F475" s="147" t="str">
        <f t="shared" si="40"/>
        <v>2334</v>
      </c>
      <c r="G475" t="str">
        <f t="shared" si="41"/>
        <v>MI</v>
      </c>
      <c r="H475" s="81">
        <f t="shared" si="42"/>
        <v>0</v>
      </c>
    </row>
    <row r="476" spans="2:8" x14ac:dyDescent="0.2">
      <c r="B476">
        <f t="shared" si="43"/>
        <v>2</v>
      </c>
      <c r="C476">
        <f t="shared" si="43"/>
        <v>3</v>
      </c>
      <c r="D476">
        <f t="shared" si="43"/>
        <v>4</v>
      </c>
      <c r="E476" s="147">
        <v>4</v>
      </c>
      <c r="F476" s="147" t="str">
        <f t="shared" si="40"/>
        <v>2344</v>
      </c>
      <c r="G476" t="str">
        <f t="shared" si="41"/>
        <v>DO</v>
      </c>
      <c r="H476" s="81">
        <f t="shared" si="42"/>
        <v>0</v>
      </c>
    </row>
    <row r="477" spans="2:8" x14ac:dyDescent="0.2">
      <c r="B477">
        <f t="shared" si="43"/>
        <v>2</v>
      </c>
      <c r="C477">
        <f t="shared" si="43"/>
        <v>3</v>
      </c>
      <c r="D477">
        <f t="shared" si="43"/>
        <v>5</v>
      </c>
      <c r="E477" s="147">
        <v>4</v>
      </c>
      <c r="F477" s="147" t="str">
        <f t="shared" si="40"/>
        <v>2354</v>
      </c>
      <c r="G477" t="str">
        <f t="shared" si="41"/>
        <v>FR</v>
      </c>
      <c r="H477" s="81">
        <f t="shared" si="42"/>
        <v>0</v>
      </c>
    </row>
    <row r="478" spans="2:8" x14ac:dyDescent="0.2">
      <c r="B478">
        <f t="shared" si="43"/>
        <v>2</v>
      </c>
      <c r="C478">
        <f t="shared" si="43"/>
        <v>3</v>
      </c>
      <c r="D478">
        <f t="shared" si="43"/>
        <v>6</v>
      </c>
      <c r="E478" s="147">
        <v>4</v>
      </c>
      <c r="F478" s="147" t="str">
        <f t="shared" si="40"/>
        <v>2364</v>
      </c>
      <c r="G478" t="str">
        <f t="shared" si="41"/>
        <v>SA</v>
      </c>
      <c r="H478" s="81">
        <f t="shared" si="42"/>
        <v>0</v>
      </c>
    </row>
    <row r="479" spans="2:8" x14ac:dyDescent="0.2">
      <c r="B479">
        <f t="shared" si="43"/>
        <v>2</v>
      </c>
      <c r="C479">
        <f t="shared" si="43"/>
        <v>3</v>
      </c>
      <c r="D479">
        <f t="shared" si="43"/>
        <v>7</v>
      </c>
      <c r="E479" s="147">
        <v>4</v>
      </c>
      <c r="F479" s="147" t="str">
        <f t="shared" si="40"/>
        <v>2374</v>
      </c>
      <c r="G479" t="str">
        <f t="shared" si="41"/>
        <v>SO</v>
      </c>
      <c r="H479" s="81">
        <f t="shared" si="42"/>
        <v>0</v>
      </c>
    </row>
    <row r="480" spans="2:8" x14ac:dyDescent="0.2">
      <c r="B480">
        <f t="shared" si="43"/>
        <v>2</v>
      </c>
      <c r="C480">
        <f t="shared" si="43"/>
        <v>4</v>
      </c>
      <c r="D480">
        <f t="shared" si="43"/>
        <v>1</v>
      </c>
      <c r="E480" s="147">
        <v>4</v>
      </c>
      <c r="F480" s="147" t="str">
        <f t="shared" si="40"/>
        <v>2414</v>
      </c>
      <c r="G480" t="str">
        <f t="shared" si="41"/>
        <v>MO</v>
      </c>
      <c r="H480" s="81">
        <f t="shared" si="42"/>
        <v>0</v>
      </c>
    </row>
    <row r="481" spans="2:8" x14ac:dyDescent="0.2">
      <c r="B481">
        <f t="shared" si="43"/>
        <v>2</v>
      </c>
      <c r="C481">
        <f t="shared" si="43"/>
        <v>4</v>
      </c>
      <c r="D481">
        <f t="shared" si="43"/>
        <v>2</v>
      </c>
      <c r="E481" s="147">
        <v>4</v>
      </c>
      <c r="F481" s="147" t="str">
        <f t="shared" si="40"/>
        <v>2424</v>
      </c>
      <c r="G481" t="str">
        <f t="shared" si="41"/>
        <v>DI</v>
      </c>
      <c r="H481" s="81">
        <f t="shared" si="42"/>
        <v>0</v>
      </c>
    </row>
    <row r="482" spans="2:8" x14ac:dyDescent="0.2">
      <c r="B482">
        <f t="shared" si="43"/>
        <v>2</v>
      </c>
      <c r="C482">
        <f t="shared" si="43"/>
        <v>4</v>
      </c>
      <c r="D482">
        <f t="shared" si="43"/>
        <v>3</v>
      </c>
      <c r="E482" s="147">
        <v>4</v>
      </c>
      <c r="F482" s="147" t="str">
        <f t="shared" si="40"/>
        <v>2434</v>
      </c>
      <c r="G482" t="str">
        <f t="shared" si="41"/>
        <v>MI</v>
      </c>
      <c r="H482" s="81">
        <f t="shared" si="42"/>
        <v>0</v>
      </c>
    </row>
    <row r="483" spans="2:8" x14ac:dyDescent="0.2">
      <c r="B483">
        <f t="shared" si="43"/>
        <v>2</v>
      </c>
      <c r="C483">
        <f t="shared" si="43"/>
        <v>4</v>
      </c>
      <c r="D483">
        <f t="shared" si="43"/>
        <v>4</v>
      </c>
      <c r="E483" s="147">
        <v>4</v>
      </c>
      <c r="F483" s="147" t="str">
        <f t="shared" si="40"/>
        <v>2444</v>
      </c>
      <c r="G483" t="str">
        <f t="shared" si="41"/>
        <v>DO</v>
      </c>
      <c r="H483" s="81">
        <f t="shared" si="42"/>
        <v>0</v>
      </c>
    </row>
    <row r="484" spans="2:8" x14ac:dyDescent="0.2">
      <c r="B484">
        <f t="shared" ref="B484:D503" si="44">B64</f>
        <v>2</v>
      </c>
      <c r="C484">
        <f t="shared" si="44"/>
        <v>4</v>
      </c>
      <c r="D484">
        <f t="shared" si="44"/>
        <v>5</v>
      </c>
      <c r="E484" s="147">
        <v>4</v>
      </c>
      <c r="F484" s="147" t="str">
        <f t="shared" si="40"/>
        <v>2454</v>
      </c>
      <c r="G484" t="str">
        <f t="shared" si="41"/>
        <v>FR</v>
      </c>
      <c r="H484" s="81">
        <f t="shared" si="42"/>
        <v>0</v>
      </c>
    </row>
    <row r="485" spans="2:8" x14ac:dyDescent="0.2">
      <c r="B485">
        <f t="shared" si="44"/>
        <v>2</v>
      </c>
      <c r="C485">
        <f t="shared" si="44"/>
        <v>4</v>
      </c>
      <c r="D485">
        <f t="shared" si="44"/>
        <v>6</v>
      </c>
      <c r="E485" s="147">
        <v>4</v>
      </c>
      <c r="F485" s="147" t="str">
        <f t="shared" si="40"/>
        <v>2464</v>
      </c>
      <c r="G485" t="str">
        <f t="shared" si="41"/>
        <v>SA</v>
      </c>
      <c r="H485" s="81">
        <f t="shared" si="42"/>
        <v>0</v>
      </c>
    </row>
    <row r="486" spans="2:8" x14ac:dyDescent="0.2">
      <c r="B486">
        <f t="shared" si="44"/>
        <v>2</v>
      </c>
      <c r="C486">
        <f t="shared" si="44"/>
        <v>4</v>
      </c>
      <c r="D486">
        <f t="shared" si="44"/>
        <v>7</v>
      </c>
      <c r="E486" s="147">
        <v>4</v>
      </c>
      <c r="F486" s="147" t="str">
        <f t="shared" si="40"/>
        <v>2474</v>
      </c>
      <c r="G486" t="str">
        <f t="shared" si="41"/>
        <v>SO</v>
      </c>
      <c r="H486" s="81">
        <f t="shared" si="42"/>
        <v>0</v>
      </c>
    </row>
    <row r="487" spans="2:8" x14ac:dyDescent="0.2">
      <c r="B487">
        <f t="shared" si="44"/>
        <v>2</v>
      </c>
      <c r="C487">
        <f t="shared" si="44"/>
        <v>5</v>
      </c>
      <c r="D487">
        <f t="shared" si="44"/>
        <v>1</v>
      </c>
      <c r="E487" s="147">
        <v>4</v>
      </c>
      <c r="F487" s="147" t="str">
        <f t="shared" si="40"/>
        <v>2514</v>
      </c>
      <c r="G487" t="str">
        <f t="shared" si="41"/>
        <v>MO</v>
      </c>
      <c r="H487" s="81">
        <f t="shared" si="42"/>
        <v>0</v>
      </c>
    </row>
    <row r="488" spans="2:8" x14ac:dyDescent="0.2">
      <c r="B488">
        <f t="shared" si="44"/>
        <v>2</v>
      </c>
      <c r="C488">
        <f t="shared" si="44"/>
        <v>5</v>
      </c>
      <c r="D488">
        <f t="shared" si="44"/>
        <v>2</v>
      </c>
      <c r="E488" s="147">
        <v>4</v>
      </c>
      <c r="F488" s="147" t="str">
        <f t="shared" si="40"/>
        <v>2524</v>
      </c>
      <c r="G488" t="str">
        <f t="shared" ref="G488:G519" si="45">G68</f>
        <v>DI</v>
      </c>
      <c r="H488" s="81">
        <f t="shared" ref="H488:H519" si="46">H208</f>
        <v>0</v>
      </c>
    </row>
    <row r="489" spans="2:8" x14ac:dyDescent="0.2">
      <c r="B489">
        <f t="shared" si="44"/>
        <v>2</v>
      </c>
      <c r="C489">
        <f t="shared" si="44"/>
        <v>5</v>
      </c>
      <c r="D489">
        <f t="shared" si="44"/>
        <v>3</v>
      </c>
      <c r="E489" s="147">
        <v>4</v>
      </c>
      <c r="F489" s="147" t="str">
        <f t="shared" si="40"/>
        <v>2534</v>
      </c>
      <c r="G489" t="str">
        <f t="shared" si="45"/>
        <v>MI</v>
      </c>
      <c r="H489" s="81">
        <f t="shared" si="46"/>
        <v>0</v>
      </c>
    </row>
    <row r="490" spans="2:8" x14ac:dyDescent="0.2">
      <c r="B490">
        <f t="shared" si="44"/>
        <v>2</v>
      </c>
      <c r="C490">
        <f t="shared" si="44"/>
        <v>5</v>
      </c>
      <c r="D490">
        <f t="shared" si="44"/>
        <v>4</v>
      </c>
      <c r="E490" s="147">
        <v>4</v>
      </c>
      <c r="F490" s="147" t="str">
        <f t="shared" si="40"/>
        <v>2544</v>
      </c>
      <c r="G490" t="str">
        <f t="shared" si="45"/>
        <v>DO</v>
      </c>
      <c r="H490" s="81">
        <f t="shared" si="46"/>
        <v>0</v>
      </c>
    </row>
    <row r="491" spans="2:8" x14ac:dyDescent="0.2">
      <c r="B491">
        <f t="shared" si="44"/>
        <v>2</v>
      </c>
      <c r="C491">
        <f t="shared" si="44"/>
        <v>5</v>
      </c>
      <c r="D491">
        <f t="shared" si="44"/>
        <v>5</v>
      </c>
      <c r="E491" s="147">
        <v>4</v>
      </c>
      <c r="F491" s="147" t="str">
        <f t="shared" si="40"/>
        <v>2554</v>
      </c>
      <c r="G491" t="str">
        <f t="shared" si="45"/>
        <v>FR</v>
      </c>
      <c r="H491" s="81">
        <f t="shared" si="46"/>
        <v>0</v>
      </c>
    </row>
    <row r="492" spans="2:8" x14ac:dyDescent="0.2">
      <c r="B492">
        <f t="shared" si="44"/>
        <v>2</v>
      </c>
      <c r="C492">
        <f t="shared" si="44"/>
        <v>5</v>
      </c>
      <c r="D492">
        <f t="shared" si="44"/>
        <v>6</v>
      </c>
      <c r="E492" s="147">
        <v>4</v>
      </c>
      <c r="F492" s="147" t="str">
        <f t="shared" si="40"/>
        <v>2564</v>
      </c>
      <c r="G492" t="str">
        <f t="shared" si="45"/>
        <v>SA</v>
      </c>
      <c r="H492" s="81">
        <f t="shared" si="46"/>
        <v>0</v>
      </c>
    </row>
    <row r="493" spans="2:8" x14ac:dyDescent="0.2">
      <c r="B493">
        <f t="shared" si="44"/>
        <v>2</v>
      </c>
      <c r="C493">
        <f t="shared" si="44"/>
        <v>5</v>
      </c>
      <c r="D493">
        <f t="shared" si="44"/>
        <v>7</v>
      </c>
      <c r="E493" s="147">
        <v>4</v>
      </c>
      <c r="F493" s="147" t="str">
        <f t="shared" si="40"/>
        <v>2574</v>
      </c>
      <c r="G493" t="str">
        <f t="shared" si="45"/>
        <v>SO</v>
      </c>
      <c r="H493" s="81">
        <f t="shared" si="46"/>
        <v>0</v>
      </c>
    </row>
    <row r="494" spans="2:8" x14ac:dyDescent="0.2">
      <c r="B494">
        <f t="shared" si="44"/>
        <v>3</v>
      </c>
      <c r="C494">
        <f t="shared" si="44"/>
        <v>1</v>
      </c>
      <c r="D494">
        <f t="shared" si="44"/>
        <v>1</v>
      </c>
      <c r="E494" s="147">
        <v>4</v>
      </c>
      <c r="F494" s="147" t="str">
        <f t="shared" si="40"/>
        <v>3114</v>
      </c>
      <c r="G494" t="str">
        <f t="shared" si="45"/>
        <v>MO</v>
      </c>
      <c r="H494" s="81">
        <f t="shared" si="46"/>
        <v>0</v>
      </c>
    </row>
    <row r="495" spans="2:8" x14ac:dyDescent="0.2">
      <c r="B495">
        <f t="shared" si="44"/>
        <v>3</v>
      </c>
      <c r="C495">
        <f t="shared" si="44"/>
        <v>1</v>
      </c>
      <c r="D495">
        <f t="shared" si="44"/>
        <v>2</v>
      </c>
      <c r="E495" s="147">
        <v>4</v>
      </c>
      <c r="F495" s="147" t="str">
        <f t="shared" si="40"/>
        <v>3124</v>
      </c>
      <c r="G495" t="str">
        <f t="shared" si="45"/>
        <v>DI</v>
      </c>
      <c r="H495" s="81">
        <f t="shared" si="46"/>
        <v>0</v>
      </c>
    </row>
    <row r="496" spans="2:8" x14ac:dyDescent="0.2">
      <c r="B496">
        <f t="shared" si="44"/>
        <v>3</v>
      </c>
      <c r="C496">
        <f t="shared" si="44"/>
        <v>1</v>
      </c>
      <c r="D496">
        <f t="shared" si="44"/>
        <v>3</v>
      </c>
      <c r="E496" s="147">
        <v>4</v>
      </c>
      <c r="F496" s="147" t="str">
        <f t="shared" si="40"/>
        <v>3134</v>
      </c>
      <c r="G496" t="str">
        <f t="shared" si="45"/>
        <v>MI</v>
      </c>
      <c r="H496" s="81">
        <f t="shared" si="46"/>
        <v>0</v>
      </c>
    </row>
    <row r="497" spans="2:8" x14ac:dyDescent="0.2">
      <c r="B497">
        <f t="shared" si="44"/>
        <v>3</v>
      </c>
      <c r="C497">
        <f t="shared" si="44"/>
        <v>1</v>
      </c>
      <c r="D497">
        <f t="shared" si="44"/>
        <v>4</v>
      </c>
      <c r="E497" s="147">
        <v>4</v>
      </c>
      <c r="F497" s="147" t="str">
        <f t="shared" si="40"/>
        <v>3144</v>
      </c>
      <c r="G497" t="str">
        <f t="shared" si="45"/>
        <v>DO</v>
      </c>
      <c r="H497" s="81">
        <f t="shared" si="46"/>
        <v>0</v>
      </c>
    </row>
    <row r="498" spans="2:8" x14ac:dyDescent="0.2">
      <c r="B498">
        <f t="shared" si="44"/>
        <v>3</v>
      </c>
      <c r="C498">
        <f t="shared" si="44"/>
        <v>1</v>
      </c>
      <c r="D498">
        <f t="shared" si="44"/>
        <v>5</v>
      </c>
      <c r="E498" s="147">
        <v>4</v>
      </c>
      <c r="F498" s="147" t="str">
        <f t="shared" si="40"/>
        <v>3154</v>
      </c>
      <c r="G498" t="str">
        <f t="shared" si="45"/>
        <v>FR</v>
      </c>
      <c r="H498" s="81">
        <f t="shared" si="46"/>
        <v>0</v>
      </c>
    </row>
    <row r="499" spans="2:8" x14ac:dyDescent="0.2">
      <c r="B499">
        <f t="shared" si="44"/>
        <v>3</v>
      </c>
      <c r="C499">
        <f t="shared" si="44"/>
        <v>1</v>
      </c>
      <c r="D499">
        <f t="shared" si="44"/>
        <v>6</v>
      </c>
      <c r="E499" s="147">
        <v>4</v>
      </c>
      <c r="F499" s="147" t="str">
        <f t="shared" si="40"/>
        <v>3164</v>
      </c>
      <c r="G499" t="str">
        <f t="shared" si="45"/>
        <v>SA</v>
      </c>
      <c r="H499" s="81">
        <f t="shared" si="46"/>
        <v>0</v>
      </c>
    </row>
    <row r="500" spans="2:8" x14ac:dyDescent="0.2">
      <c r="B500">
        <f t="shared" si="44"/>
        <v>3</v>
      </c>
      <c r="C500">
        <f t="shared" si="44"/>
        <v>1</v>
      </c>
      <c r="D500">
        <f t="shared" si="44"/>
        <v>7</v>
      </c>
      <c r="E500" s="147">
        <v>4</v>
      </c>
      <c r="F500" s="147" t="str">
        <f t="shared" si="40"/>
        <v>3174</v>
      </c>
      <c r="G500" t="str">
        <f t="shared" si="45"/>
        <v>SO</v>
      </c>
      <c r="H500" s="81">
        <f t="shared" si="46"/>
        <v>0</v>
      </c>
    </row>
    <row r="501" spans="2:8" x14ac:dyDescent="0.2">
      <c r="B501">
        <f t="shared" si="44"/>
        <v>3</v>
      </c>
      <c r="C501">
        <f t="shared" si="44"/>
        <v>2</v>
      </c>
      <c r="D501">
        <f t="shared" si="44"/>
        <v>1</v>
      </c>
      <c r="E501" s="147">
        <v>4</v>
      </c>
      <c r="F501" s="147" t="str">
        <f t="shared" si="40"/>
        <v>3214</v>
      </c>
      <c r="G501" t="str">
        <f t="shared" si="45"/>
        <v>MO</v>
      </c>
      <c r="H501" s="81">
        <f t="shared" si="46"/>
        <v>0</v>
      </c>
    </row>
    <row r="502" spans="2:8" x14ac:dyDescent="0.2">
      <c r="B502">
        <f t="shared" si="44"/>
        <v>3</v>
      </c>
      <c r="C502">
        <f t="shared" si="44"/>
        <v>2</v>
      </c>
      <c r="D502">
        <f t="shared" si="44"/>
        <v>2</v>
      </c>
      <c r="E502" s="147">
        <v>4</v>
      </c>
      <c r="F502" s="147" t="str">
        <f t="shared" si="40"/>
        <v>3224</v>
      </c>
      <c r="G502" t="str">
        <f t="shared" si="45"/>
        <v>DI</v>
      </c>
      <c r="H502" s="81">
        <f t="shared" si="46"/>
        <v>0</v>
      </c>
    </row>
    <row r="503" spans="2:8" x14ac:dyDescent="0.2">
      <c r="B503">
        <f t="shared" si="44"/>
        <v>3</v>
      </c>
      <c r="C503">
        <f t="shared" si="44"/>
        <v>2</v>
      </c>
      <c r="D503">
        <f t="shared" si="44"/>
        <v>3</v>
      </c>
      <c r="E503" s="147">
        <v>4</v>
      </c>
      <c r="F503" s="147" t="str">
        <f t="shared" si="40"/>
        <v>3234</v>
      </c>
      <c r="G503" t="str">
        <f t="shared" si="45"/>
        <v>MI</v>
      </c>
      <c r="H503" s="81">
        <f t="shared" si="46"/>
        <v>0</v>
      </c>
    </row>
    <row r="504" spans="2:8" x14ac:dyDescent="0.2">
      <c r="B504">
        <f t="shared" ref="B504:D523" si="47">B84</f>
        <v>3</v>
      </c>
      <c r="C504">
        <f t="shared" si="47"/>
        <v>2</v>
      </c>
      <c r="D504">
        <f t="shared" si="47"/>
        <v>4</v>
      </c>
      <c r="E504" s="147">
        <v>4</v>
      </c>
      <c r="F504" s="147" t="str">
        <f t="shared" si="40"/>
        <v>3244</v>
      </c>
      <c r="G504" t="str">
        <f t="shared" si="45"/>
        <v>DO</v>
      </c>
      <c r="H504" s="81">
        <f t="shared" si="46"/>
        <v>0</v>
      </c>
    </row>
    <row r="505" spans="2:8" x14ac:dyDescent="0.2">
      <c r="B505">
        <f t="shared" si="47"/>
        <v>3</v>
      </c>
      <c r="C505">
        <f t="shared" si="47"/>
        <v>2</v>
      </c>
      <c r="D505">
        <f t="shared" si="47"/>
        <v>5</v>
      </c>
      <c r="E505" s="147">
        <v>4</v>
      </c>
      <c r="F505" s="147" t="str">
        <f t="shared" si="40"/>
        <v>3254</v>
      </c>
      <c r="G505" t="str">
        <f t="shared" si="45"/>
        <v>FR</v>
      </c>
      <c r="H505" s="81">
        <f t="shared" si="46"/>
        <v>0</v>
      </c>
    </row>
    <row r="506" spans="2:8" x14ac:dyDescent="0.2">
      <c r="B506">
        <f t="shared" si="47"/>
        <v>3</v>
      </c>
      <c r="C506">
        <f t="shared" si="47"/>
        <v>2</v>
      </c>
      <c r="D506">
        <f t="shared" si="47"/>
        <v>6</v>
      </c>
      <c r="E506" s="147">
        <v>4</v>
      </c>
      <c r="F506" s="147" t="str">
        <f t="shared" si="40"/>
        <v>3264</v>
      </c>
      <c r="G506" t="str">
        <f t="shared" si="45"/>
        <v>SA</v>
      </c>
      <c r="H506" s="81">
        <f t="shared" si="46"/>
        <v>0</v>
      </c>
    </row>
    <row r="507" spans="2:8" x14ac:dyDescent="0.2">
      <c r="B507">
        <f t="shared" si="47"/>
        <v>3</v>
      </c>
      <c r="C507">
        <f t="shared" si="47"/>
        <v>2</v>
      </c>
      <c r="D507">
        <f t="shared" si="47"/>
        <v>7</v>
      </c>
      <c r="E507" s="147">
        <v>4</v>
      </c>
      <c r="F507" s="147" t="str">
        <f t="shared" si="40"/>
        <v>3274</v>
      </c>
      <c r="G507" t="str">
        <f t="shared" si="45"/>
        <v>SO</v>
      </c>
      <c r="H507" s="81">
        <f t="shared" si="46"/>
        <v>0</v>
      </c>
    </row>
    <row r="508" spans="2:8" x14ac:dyDescent="0.2">
      <c r="B508">
        <f t="shared" si="47"/>
        <v>3</v>
      </c>
      <c r="C508">
        <f t="shared" si="47"/>
        <v>3</v>
      </c>
      <c r="D508">
        <f t="shared" si="47"/>
        <v>1</v>
      </c>
      <c r="E508" s="147">
        <v>4</v>
      </c>
      <c r="F508" s="147" t="str">
        <f t="shared" si="40"/>
        <v>3314</v>
      </c>
      <c r="G508" t="str">
        <f t="shared" si="45"/>
        <v>MO</v>
      </c>
      <c r="H508" s="81">
        <f t="shared" si="46"/>
        <v>0</v>
      </c>
    </row>
    <row r="509" spans="2:8" x14ac:dyDescent="0.2">
      <c r="B509">
        <f t="shared" si="47"/>
        <v>3</v>
      </c>
      <c r="C509">
        <f t="shared" si="47"/>
        <v>3</v>
      </c>
      <c r="D509">
        <f t="shared" si="47"/>
        <v>2</v>
      </c>
      <c r="E509" s="147">
        <v>4</v>
      </c>
      <c r="F509" s="147" t="str">
        <f t="shared" si="40"/>
        <v>3324</v>
      </c>
      <c r="G509" t="str">
        <f t="shared" si="45"/>
        <v>DI</v>
      </c>
      <c r="H509" s="81">
        <f t="shared" si="46"/>
        <v>0</v>
      </c>
    </row>
    <row r="510" spans="2:8" x14ac:dyDescent="0.2">
      <c r="B510">
        <f t="shared" si="47"/>
        <v>3</v>
      </c>
      <c r="C510">
        <f t="shared" si="47"/>
        <v>3</v>
      </c>
      <c r="D510">
        <f t="shared" si="47"/>
        <v>3</v>
      </c>
      <c r="E510" s="147">
        <v>4</v>
      </c>
      <c r="F510" s="147" t="str">
        <f t="shared" si="40"/>
        <v>3334</v>
      </c>
      <c r="G510" t="str">
        <f t="shared" si="45"/>
        <v>MI</v>
      </c>
      <c r="H510" s="81">
        <f t="shared" si="46"/>
        <v>0</v>
      </c>
    </row>
    <row r="511" spans="2:8" x14ac:dyDescent="0.2">
      <c r="B511">
        <f t="shared" si="47"/>
        <v>3</v>
      </c>
      <c r="C511">
        <f t="shared" si="47"/>
        <v>3</v>
      </c>
      <c r="D511">
        <f t="shared" si="47"/>
        <v>4</v>
      </c>
      <c r="E511" s="147">
        <v>4</v>
      </c>
      <c r="F511" s="147" t="str">
        <f t="shared" si="40"/>
        <v>3344</v>
      </c>
      <c r="G511" t="str">
        <f t="shared" si="45"/>
        <v>DO</v>
      </c>
      <c r="H511" s="81">
        <f t="shared" si="46"/>
        <v>0</v>
      </c>
    </row>
    <row r="512" spans="2:8" x14ac:dyDescent="0.2">
      <c r="B512">
        <f t="shared" si="47"/>
        <v>3</v>
      </c>
      <c r="C512">
        <f t="shared" si="47"/>
        <v>3</v>
      </c>
      <c r="D512">
        <f t="shared" si="47"/>
        <v>5</v>
      </c>
      <c r="E512" s="147">
        <v>4</v>
      </c>
      <c r="F512" s="147" t="str">
        <f t="shared" si="40"/>
        <v>3354</v>
      </c>
      <c r="G512" t="str">
        <f t="shared" si="45"/>
        <v>FR</v>
      </c>
      <c r="H512" s="81">
        <f t="shared" si="46"/>
        <v>0</v>
      </c>
    </row>
    <row r="513" spans="2:8" x14ac:dyDescent="0.2">
      <c r="B513">
        <f t="shared" si="47"/>
        <v>3</v>
      </c>
      <c r="C513">
        <f t="shared" si="47"/>
        <v>3</v>
      </c>
      <c r="D513">
        <f t="shared" si="47"/>
        <v>6</v>
      </c>
      <c r="E513" s="147">
        <v>4</v>
      </c>
      <c r="F513" s="147" t="str">
        <f t="shared" si="40"/>
        <v>3364</v>
      </c>
      <c r="G513" t="str">
        <f t="shared" si="45"/>
        <v>SA</v>
      </c>
      <c r="H513" s="81">
        <f t="shared" si="46"/>
        <v>0</v>
      </c>
    </row>
    <row r="514" spans="2:8" x14ac:dyDescent="0.2">
      <c r="B514">
        <f t="shared" si="47"/>
        <v>3</v>
      </c>
      <c r="C514">
        <f t="shared" si="47"/>
        <v>3</v>
      </c>
      <c r="D514">
        <f t="shared" si="47"/>
        <v>7</v>
      </c>
      <c r="E514" s="147">
        <v>4</v>
      </c>
      <c r="F514" s="147" t="str">
        <f t="shared" si="40"/>
        <v>3374</v>
      </c>
      <c r="G514" t="str">
        <f t="shared" si="45"/>
        <v>SO</v>
      </c>
      <c r="H514" s="81">
        <f t="shared" si="46"/>
        <v>0</v>
      </c>
    </row>
    <row r="515" spans="2:8" x14ac:dyDescent="0.2">
      <c r="B515">
        <f t="shared" si="47"/>
        <v>3</v>
      </c>
      <c r="C515">
        <f t="shared" si="47"/>
        <v>4</v>
      </c>
      <c r="D515">
        <f t="shared" si="47"/>
        <v>1</v>
      </c>
      <c r="E515" s="147">
        <v>4</v>
      </c>
      <c r="F515" s="147" t="str">
        <f t="shared" si="40"/>
        <v>3414</v>
      </c>
      <c r="G515" t="str">
        <f t="shared" si="45"/>
        <v>MO</v>
      </c>
      <c r="H515" s="81">
        <f t="shared" si="46"/>
        <v>0</v>
      </c>
    </row>
    <row r="516" spans="2:8" x14ac:dyDescent="0.2">
      <c r="B516">
        <f t="shared" si="47"/>
        <v>3</v>
      </c>
      <c r="C516">
        <f t="shared" si="47"/>
        <v>4</v>
      </c>
      <c r="D516">
        <f t="shared" si="47"/>
        <v>2</v>
      </c>
      <c r="E516" s="147">
        <v>4</v>
      </c>
      <c r="F516" s="147" t="str">
        <f t="shared" si="40"/>
        <v>3424</v>
      </c>
      <c r="G516" t="str">
        <f t="shared" si="45"/>
        <v>DI</v>
      </c>
      <c r="H516" s="81">
        <f t="shared" si="46"/>
        <v>0</v>
      </c>
    </row>
    <row r="517" spans="2:8" x14ac:dyDescent="0.2">
      <c r="B517">
        <f t="shared" si="47"/>
        <v>3</v>
      </c>
      <c r="C517">
        <f t="shared" si="47"/>
        <v>4</v>
      </c>
      <c r="D517">
        <f t="shared" si="47"/>
        <v>3</v>
      </c>
      <c r="E517" s="147">
        <v>4</v>
      </c>
      <c r="F517" s="147" t="str">
        <f t="shared" ref="F517:F580" si="48">CONCATENATE(B517,C517,D517,E517)</f>
        <v>3434</v>
      </c>
      <c r="G517" t="str">
        <f t="shared" si="45"/>
        <v>MI</v>
      </c>
      <c r="H517" s="81">
        <f t="shared" si="46"/>
        <v>0</v>
      </c>
    </row>
    <row r="518" spans="2:8" x14ac:dyDescent="0.2">
      <c r="B518">
        <f t="shared" si="47"/>
        <v>3</v>
      </c>
      <c r="C518">
        <f t="shared" si="47"/>
        <v>4</v>
      </c>
      <c r="D518">
        <f t="shared" si="47"/>
        <v>4</v>
      </c>
      <c r="E518" s="147">
        <v>4</v>
      </c>
      <c r="F518" s="147" t="str">
        <f t="shared" si="48"/>
        <v>3444</v>
      </c>
      <c r="G518" t="str">
        <f t="shared" si="45"/>
        <v>DO</v>
      </c>
      <c r="H518" s="81">
        <f t="shared" si="46"/>
        <v>0</v>
      </c>
    </row>
    <row r="519" spans="2:8" x14ac:dyDescent="0.2">
      <c r="B519">
        <f t="shared" si="47"/>
        <v>3</v>
      </c>
      <c r="C519">
        <f t="shared" si="47"/>
        <v>4</v>
      </c>
      <c r="D519">
        <f t="shared" si="47"/>
        <v>5</v>
      </c>
      <c r="E519" s="147">
        <v>4</v>
      </c>
      <c r="F519" s="147" t="str">
        <f t="shared" si="48"/>
        <v>3454</v>
      </c>
      <c r="G519" t="str">
        <f t="shared" si="45"/>
        <v>FR</v>
      </c>
      <c r="H519" s="81">
        <f t="shared" si="46"/>
        <v>0</v>
      </c>
    </row>
    <row r="520" spans="2:8" x14ac:dyDescent="0.2">
      <c r="B520">
        <f t="shared" si="47"/>
        <v>3</v>
      </c>
      <c r="C520">
        <f t="shared" si="47"/>
        <v>4</v>
      </c>
      <c r="D520">
        <f t="shared" si="47"/>
        <v>6</v>
      </c>
      <c r="E520" s="147">
        <v>4</v>
      </c>
      <c r="F520" s="147" t="str">
        <f t="shared" si="48"/>
        <v>3464</v>
      </c>
      <c r="G520" t="str">
        <f t="shared" ref="G520:G551" si="49">G100</f>
        <v>SA</v>
      </c>
      <c r="H520" s="81">
        <f t="shared" ref="H520:H551" si="50">H240</f>
        <v>0</v>
      </c>
    </row>
    <row r="521" spans="2:8" x14ac:dyDescent="0.2">
      <c r="B521">
        <f t="shared" si="47"/>
        <v>3</v>
      </c>
      <c r="C521">
        <f t="shared" si="47"/>
        <v>4</v>
      </c>
      <c r="D521">
        <f t="shared" si="47"/>
        <v>7</v>
      </c>
      <c r="E521" s="147">
        <v>4</v>
      </c>
      <c r="F521" s="147" t="str">
        <f t="shared" si="48"/>
        <v>3474</v>
      </c>
      <c r="G521" t="str">
        <f t="shared" si="49"/>
        <v>SO</v>
      </c>
      <c r="H521" s="81">
        <f t="shared" si="50"/>
        <v>0</v>
      </c>
    </row>
    <row r="522" spans="2:8" x14ac:dyDescent="0.2">
      <c r="B522">
        <f t="shared" si="47"/>
        <v>3</v>
      </c>
      <c r="C522">
        <f t="shared" si="47"/>
        <v>5</v>
      </c>
      <c r="D522">
        <f t="shared" si="47"/>
        <v>1</v>
      </c>
      <c r="E522" s="147">
        <v>4</v>
      </c>
      <c r="F522" s="147" t="str">
        <f t="shared" si="48"/>
        <v>3514</v>
      </c>
      <c r="G522" t="str">
        <f t="shared" si="49"/>
        <v>MO</v>
      </c>
      <c r="H522" s="81">
        <f t="shared" si="50"/>
        <v>0</v>
      </c>
    </row>
    <row r="523" spans="2:8" x14ac:dyDescent="0.2">
      <c r="B523">
        <f t="shared" si="47"/>
        <v>3</v>
      </c>
      <c r="C523">
        <f t="shared" si="47"/>
        <v>5</v>
      </c>
      <c r="D523">
        <f t="shared" si="47"/>
        <v>2</v>
      </c>
      <c r="E523" s="147">
        <v>4</v>
      </c>
      <c r="F523" s="147" t="str">
        <f t="shared" si="48"/>
        <v>3524</v>
      </c>
      <c r="G523" t="str">
        <f t="shared" si="49"/>
        <v>DI</v>
      </c>
      <c r="H523" s="81">
        <f t="shared" si="50"/>
        <v>0</v>
      </c>
    </row>
    <row r="524" spans="2:8" x14ac:dyDescent="0.2">
      <c r="B524">
        <f t="shared" ref="B524:D543" si="51">B104</f>
        <v>3</v>
      </c>
      <c r="C524">
        <f t="shared" si="51"/>
        <v>5</v>
      </c>
      <c r="D524">
        <f t="shared" si="51"/>
        <v>3</v>
      </c>
      <c r="E524" s="147">
        <v>4</v>
      </c>
      <c r="F524" s="147" t="str">
        <f t="shared" si="48"/>
        <v>3534</v>
      </c>
      <c r="G524" t="str">
        <f t="shared" si="49"/>
        <v>MI</v>
      </c>
      <c r="H524" s="81">
        <f t="shared" si="50"/>
        <v>0</v>
      </c>
    </row>
    <row r="525" spans="2:8" x14ac:dyDescent="0.2">
      <c r="B525">
        <f t="shared" si="51"/>
        <v>3</v>
      </c>
      <c r="C525">
        <f t="shared" si="51"/>
        <v>5</v>
      </c>
      <c r="D525">
        <f t="shared" si="51"/>
        <v>4</v>
      </c>
      <c r="E525" s="147">
        <v>4</v>
      </c>
      <c r="F525" s="147" t="str">
        <f t="shared" si="48"/>
        <v>3544</v>
      </c>
      <c r="G525" t="str">
        <f t="shared" si="49"/>
        <v>DO</v>
      </c>
      <c r="H525" s="81">
        <f t="shared" si="50"/>
        <v>0</v>
      </c>
    </row>
    <row r="526" spans="2:8" x14ac:dyDescent="0.2">
      <c r="B526">
        <f t="shared" si="51"/>
        <v>3</v>
      </c>
      <c r="C526">
        <f t="shared" si="51"/>
        <v>5</v>
      </c>
      <c r="D526">
        <f t="shared" si="51"/>
        <v>5</v>
      </c>
      <c r="E526" s="147">
        <v>4</v>
      </c>
      <c r="F526" s="147" t="str">
        <f t="shared" si="48"/>
        <v>3554</v>
      </c>
      <c r="G526" t="str">
        <f t="shared" si="49"/>
        <v>FR</v>
      </c>
      <c r="H526" s="81">
        <f t="shared" si="50"/>
        <v>0</v>
      </c>
    </row>
    <row r="527" spans="2:8" x14ac:dyDescent="0.2">
      <c r="B527">
        <f t="shared" si="51"/>
        <v>3</v>
      </c>
      <c r="C527">
        <f t="shared" si="51"/>
        <v>5</v>
      </c>
      <c r="D527">
        <f t="shared" si="51"/>
        <v>6</v>
      </c>
      <c r="E527" s="147">
        <v>4</v>
      </c>
      <c r="F527" s="147" t="str">
        <f t="shared" si="48"/>
        <v>3564</v>
      </c>
      <c r="G527" t="str">
        <f t="shared" si="49"/>
        <v>SA</v>
      </c>
      <c r="H527" s="81">
        <f t="shared" si="50"/>
        <v>0</v>
      </c>
    </row>
    <row r="528" spans="2:8" x14ac:dyDescent="0.2">
      <c r="B528">
        <f t="shared" si="51"/>
        <v>3</v>
      </c>
      <c r="C528">
        <f t="shared" si="51"/>
        <v>5</v>
      </c>
      <c r="D528">
        <f t="shared" si="51"/>
        <v>7</v>
      </c>
      <c r="E528" s="147">
        <v>4</v>
      </c>
      <c r="F528" s="147" t="str">
        <f t="shared" si="48"/>
        <v>3574</v>
      </c>
      <c r="G528" t="str">
        <f t="shared" si="49"/>
        <v>SO</v>
      </c>
      <c r="H528" s="81">
        <f t="shared" si="50"/>
        <v>0</v>
      </c>
    </row>
    <row r="529" spans="2:8" x14ac:dyDescent="0.2">
      <c r="B529">
        <f t="shared" si="51"/>
        <v>4</v>
      </c>
      <c r="C529">
        <f t="shared" si="51"/>
        <v>1</v>
      </c>
      <c r="D529">
        <f t="shared" si="51"/>
        <v>1</v>
      </c>
      <c r="E529" s="147">
        <v>4</v>
      </c>
      <c r="F529" s="147" t="str">
        <f t="shared" si="48"/>
        <v>4114</v>
      </c>
      <c r="G529" t="str">
        <f t="shared" si="49"/>
        <v>MO</v>
      </c>
      <c r="H529" s="81">
        <f t="shared" si="50"/>
        <v>0</v>
      </c>
    </row>
    <row r="530" spans="2:8" x14ac:dyDescent="0.2">
      <c r="B530">
        <f t="shared" si="51"/>
        <v>4</v>
      </c>
      <c r="C530">
        <f t="shared" si="51"/>
        <v>1</v>
      </c>
      <c r="D530">
        <f t="shared" si="51"/>
        <v>2</v>
      </c>
      <c r="E530" s="147">
        <v>4</v>
      </c>
      <c r="F530" s="147" t="str">
        <f t="shared" si="48"/>
        <v>4124</v>
      </c>
      <c r="G530" t="str">
        <f t="shared" si="49"/>
        <v>DI</v>
      </c>
      <c r="H530" s="81">
        <f t="shared" si="50"/>
        <v>0</v>
      </c>
    </row>
    <row r="531" spans="2:8" x14ac:dyDescent="0.2">
      <c r="B531">
        <f t="shared" si="51"/>
        <v>4</v>
      </c>
      <c r="C531">
        <f t="shared" si="51"/>
        <v>1</v>
      </c>
      <c r="D531">
        <f t="shared" si="51"/>
        <v>3</v>
      </c>
      <c r="E531" s="147">
        <v>4</v>
      </c>
      <c r="F531" s="147" t="str">
        <f t="shared" si="48"/>
        <v>4134</v>
      </c>
      <c r="G531" t="str">
        <f t="shared" si="49"/>
        <v>MI</v>
      </c>
      <c r="H531" s="81">
        <f t="shared" si="50"/>
        <v>0</v>
      </c>
    </row>
    <row r="532" spans="2:8" x14ac:dyDescent="0.2">
      <c r="B532">
        <f t="shared" si="51"/>
        <v>4</v>
      </c>
      <c r="C532">
        <f t="shared" si="51"/>
        <v>1</v>
      </c>
      <c r="D532">
        <f t="shared" si="51"/>
        <v>4</v>
      </c>
      <c r="E532" s="147">
        <v>4</v>
      </c>
      <c r="F532" s="147" t="str">
        <f t="shared" si="48"/>
        <v>4144</v>
      </c>
      <c r="G532" t="str">
        <f t="shared" si="49"/>
        <v>DO</v>
      </c>
      <c r="H532" s="81">
        <f t="shared" si="50"/>
        <v>0</v>
      </c>
    </row>
    <row r="533" spans="2:8" x14ac:dyDescent="0.2">
      <c r="B533">
        <f t="shared" si="51"/>
        <v>4</v>
      </c>
      <c r="C533">
        <f t="shared" si="51"/>
        <v>1</v>
      </c>
      <c r="D533">
        <f t="shared" si="51"/>
        <v>5</v>
      </c>
      <c r="E533" s="147">
        <v>4</v>
      </c>
      <c r="F533" s="147" t="str">
        <f t="shared" si="48"/>
        <v>4154</v>
      </c>
      <c r="G533" t="str">
        <f t="shared" si="49"/>
        <v>FR</v>
      </c>
      <c r="H533" s="81">
        <f t="shared" si="50"/>
        <v>0</v>
      </c>
    </row>
    <row r="534" spans="2:8" x14ac:dyDescent="0.2">
      <c r="B534">
        <f t="shared" si="51"/>
        <v>4</v>
      </c>
      <c r="C534">
        <f t="shared" si="51"/>
        <v>1</v>
      </c>
      <c r="D534">
        <f t="shared" si="51"/>
        <v>6</v>
      </c>
      <c r="E534" s="147">
        <v>4</v>
      </c>
      <c r="F534" s="147" t="str">
        <f t="shared" si="48"/>
        <v>4164</v>
      </c>
      <c r="G534" t="str">
        <f t="shared" si="49"/>
        <v>SA</v>
      </c>
      <c r="H534" s="81">
        <f t="shared" si="50"/>
        <v>0</v>
      </c>
    </row>
    <row r="535" spans="2:8" x14ac:dyDescent="0.2">
      <c r="B535">
        <f t="shared" si="51"/>
        <v>4</v>
      </c>
      <c r="C535">
        <f t="shared" si="51"/>
        <v>1</v>
      </c>
      <c r="D535">
        <f t="shared" si="51"/>
        <v>7</v>
      </c>
      <c r="E535" s="147">
        <v>4</v>
      </c>
      <c r="F535" s="147" t="str">
        <f t="shared" si="48"/>
        <v>4174</v>
      </c>
      <c r="G535" t="str">
        <f t="shared" si="49"/>
        <v>SO</v>
      </c>
      <c r="H535" s="81">
        <f t="shared" si="50"/>
        <v>0</v>
      </c>
    </row>
    <row r="536" spans="2:8" x14ac:dyDescent="0.2">
      <c r="B536">
        <f t="shared" si="51"/>
        <v>4</v>
      </c>
      <c r="C536">
        <f t="shared" si="51"/>
        <v>2</v>
      </c>
      <c r="D536">
        <f t="shared" si="51"/>
        <v>1</v>
      </c>
      <c r="E536" s="147">
        <v>4</v>
      </c>
      <c r="F536" s="147" t="str">
        <f t="shared" si="48"/>
        <v>4214</v>
      </c>
      <c r="G536" t="str">
        <f t="shared" si="49"/>
        <v>MO</v>
      </c>
      <c r="H536" s="81">
        <f t="shared" si="50"/>
        <v>0</v>
      </c>
    </row>
    <row r="537" spans="2:8" x14ac:dyDescent="0.2">
      <c r="B537">
        <f t="shared" si="51"/>
        <v>4</v>
      </c>
      <c r="C537">
        <f t="shared" si="51"/>
        <v>2</v>
      </c>
      <c r="D537">
        <f t="shared" si="51"/>
        <v>2</v>
      </c>
      <c r="E537" s="147">
        <v>4</v>
      </c>
      <c r="F537" s="147" t="str">
        <f t="shared" si="48"/>
        <v>4224</v>
      </c>
      <c r="G537" t="str">
        <f t="shared" si="49"/>
        <v>DI</v>
      </c>
      <c r="H537" s="81">
        <f t="shared" si="50"/>
        <v>0</v>
      </c>
    </row>
    <row r="538" spans="2:8" x14ac:dyDescent="0.2">
      <c r="B538">
        <f t="shared" si="51"/>
        <v>4</v>
      </c>
      <c r="C538">
        <f t="shared" si="51"/>
        <v>2</v>
      </c>
      <c r="D538">
        <f t="shared" si="51"/>
        <v>3</v>
      </c>
      <c r="E538" s="147">
        <v>4</v>
      </c>
      <c r="F538" s="147" t="str">
        <f t="shared" si="48"/>
        <v>4234</v>
      </c>
      <c r="G538" t="str">
        <f t="shared" si="49"/>
        <v>MI</v>
      </c>
      <c r="H538" s="81">
        <f t="shared" si="50"/>
        <v>0</v>
      </c>
    </row>
    <row r="539" spans="2:8" x14ac:dyDescent="0.2">
      <c r="B539">
        <f t="shared" si="51"/>
        <v>4</v>
      </c>
      <c r="C539">
        <f t="shared" si="51"/>
        <v>2</v>
      </c>
      <c r="D539">
        <f t="shared" si="51"/>
        <v>4</v>
      </c>
      <c r="E539" s="147">
        <v>4</v>
      </c>
      <c r="F539" s="147" t="str">
        <f t="shared" si="48"/>
        <v>4244</v>
      </c>
      <c r="G539" t="str">
        <f t="shared" si="49"/>
        <v>DO</v>
      </c>
      <c r="H539" s="81">
        <f t="shared" si="50"/>
        <v>0</v>
      </c>
    </row>
    <row r="540" spans="2:8" x14ac:dyDescent="0.2">
      <c r="B540">
        <f t="shared" si="51"/>
        <v>4</v>
      </c>
      <c r="C540">
        <f t="shared" si="51"/>
        <v>2</v>
      </c>
      <c r="D540">
        <f t="shared" si="51"/>
        <v>5</v>
      </c>
      <c r="E540" s="147">
        <v>4</v>
      </c>
      <c r="F540" s="147" t="str">
        <f t="shared" si="48"/>
        <v>4254</v>
      </c>
      <c r="G540" t="str">
        <f t="shared" si="49"/>
        <v>FR</v>
      </c>
      <c r="H540" s="81">
        <f t="shared" si="50"/>
        <v>0</v>
      </c>
    </row>
    <row r="541" spans="2:8" x14ac:dyDescent="0.2">
      <c r="B541">
        <f t="shared" si="51"/>
        <v>4</v>
      </c>
      <c r="C541">
        <f t="shared" si="51"/>
        <v>2</v>
      </c>
      <c r="D541">
        <f t="shared" si="51"/>
        <v>6</v>
      </c>
      <c r="E541" s="147">
        <v>4</v>
      </c>
      <c r="F541" s="147" t="str">
        <f t="shared" si="48"/>
        <v>4264</v>
      </c>
      <c r="G541" t="str">
        <f t="shared" si="49"/>
        <v>SA</v>
      </c>
      <c r="H541" s="81">
        <f t="shared" si="50"/>
        <v>0</v>
      </c>
    </row>
    <row r="542" spans="2:8" x14ac:dyDescent="0.2">
      <c r="B542">
        <f t="shared" si="51"/>
        <v>4</v>
      </c>
      <c r="C542">
        <f t="shared" si="51"/>
        <v>2</v>
      </c>
      <c r="D542">
        <f t="shared" si="51"/>
        <v>7</v>
      </c>
      <c r="E542" s="147">
        <v>4</v>
      </c>
      <c r="F542" s="147" t="str">
        <f t="shared" si="48"/>
        <v>4274</v>
      </c>
      <c r="G542" t="str">
        <f t="shared" si="49"/>
        <v>SO</v>
      </c>
      <c r="H542" s="81">
        <f t="shared" si="50"/>
        <v>0</v>
      </c>
    </row>
    <row r="543" spans="2:8" x14ac:dyDescent="0.2">
      <c r="B543">
        <f t="shared" si="51"/>
        <v>4</v>
      </c>
      <c r="C543">
        <f t="shared" si="51"/>
        <v>3</v>
      </c>
      <c r="D543">
        <f t="shared" si="51"/>
        <v>1</v>
      </c>
      <c r="E543" s="147">
        <v>4</v>
      </c>
      <c r="F543" s="147" t="str">
        <f t="shared" si="48"/>
        <v>4314</v>
      </c>
      <c r="G543" t="str">
        <f t="shared" si="49"/>
        <v>MO</v>
      </c>
      <c r="H543" s="81">
        <f t="shared" si="50"/>
        <v>0</v>
      </c>
    </row>
    <row r="544" spans="2:8" x14ac:dyDescent="0.2">
      <c r="B544">
        <f t="shared" ref="B544:D563" si="52">B124</f>
        <v>4</v>
      </c>
      <c r="C544">
        <f t="shared" si="52"/>
        <v>3</v>
      </c>
      <c r="D544">
        <f t="shared" si="52"/>
        <v>2</v>
      </c>
      <c r="E544" s="147">
        <v>4</v>
      </c>
      <c r="F544" s="147" t="str">
        <f t="shared" si="48"/>
        <v>4324</v>
      </c>
      <c r="G544" t="str">
        <f t="shared" si="49"/>
        <v>DI</v>
      </c>
      <c r="H544" s="81">
        <f t="shared" si="50"/>
        <v>0</v>
      </c>
    </row>
    <row r="545" spans="2:8" x14ac:dyDescent="0.2">
      <c r="B545">
        <f t="shared" si="52"/>
        <v>4</v>
      </c>
      <c r="C545">
        <f t="shared" si="52"/>
        <v>3</v>
      </c>
      <c r="D545">
        <f t="shared" si="52"/>
        <v>3</v>
      </c>
      <c r="E545" s="147">
        <v>4</v>
      </c>
      <c r="F545" s="147" t="str">
        <f t="shared" si="48"/>
        <v>4334</v>
      </c>
      <c r="G545" t="str">
        <f t="shared" si="49"/>
        <v>MI</v>
      </c>
      <c r="H545" s="81">
        <f t="shared" si="50"/>
        <v>0</v>
      </c>
    </row>
    <row r="546" spans="2:8" x14ac:dyDescent="0.2">
      <c r="B546">
        <f t="shared" si="52"/>
        <v>4</v>
      </c>
      <c r="C546">
        <f t="shared" si="52"/>
        <v>3</v>
      </c>
      <c r="D546">
        <f t="shared" si="52"/>
        <v>4</v>
      </c>
      <c r="E546" s="147">
        <v>4</v>
      </c>
      <c r="F546" s="147" t="str">
        <f t="shared" si="48"/>
        <v>4344</v>
      </c>
      <c r="G546" t="str">
        <f t="shared" si="49"/>
        <v>DO</v>
      </c>
      <c r="H546" s="81">
        <f t="shared" si="50"/>
        <v>0</v>
      </c>
    </row>
    <row r="547" spans="2:8" x14ac:dyDescent="0.2">
      <c r="B547">
        <f t="shared" si="52"/>
        <v>4</v>
      </c>
      <c r="C547">
        <f t="shared" si="52"/>
        <v>3</v>
      </c>
      <c r="D547">
        <f t="shared" si="52"/>
        <v>5</v>
      </c>
      <c r="E547" s="147">
        <v>4</v>
      </c>
      <c r="F547" s="147" t="str">
        <f t="shared" si="48"/>
        <v>4354</v>
      </c>
      <c r="G547" t="str">
        <f t="shared" si="49"/>
        <v>FR</v>
      </c>
      <c r="H547" s="81">
        <f t="shared" si="50"/>
        <v>0</v>
      </c>
    </row>
    <row r="548" spans="2:8" x14ac:dyDescent="0.2">
      <c r="B548">
        <f t="shared" si="52"/>
        <v>4</v>
      </c>
      <c r="C548">
        <f t="shared" si="52"/>
        <v>3</v>
      </c>
      <c r="D548">
        <f t="shared" si="52"/>
        <v>6</v>
      </c>
      <c r="E548" s="147">
        <v>4</v>
      </c>
      <c r="F548" s="147" t="str">
        <f t="shared" si="48"/>
        <v>4364</v>
      </c>
      <c r="G548" t="str">
        <f t="shared" si="49"/>
        <v>SA</v>
      </c>
      <c r="H548" s="81">
        <f t="shared" si="50"/>
        <v>0</v>
      </c>
    </row>
    <row r="549" spans="2:8" x14ac:dyDescent="0.2">
      <c r="B549">
        <f t="shared" si="52"/>
        <v>4</v>
      </c>
      <c r="C549">
        <f t="shared" si="52"/>
        <v>3</v>
      </c>
      <c r="D549">
        <f t="shared" si="52"/>
        <v>7</v>
      </c>
      <c r="E549" s="147">
        <v>4</v>
      </c>
      <c r="F549" s="147" t="str">
        <f t="shared" si="48"/>
        <v>4374</v>
      </c>
      <c r="G549" t="str">
        <f t="shared" si="49"/>
        <v>SO</v>
      </c>
      <c r="H549" s="81">
        <f t="shared" si="50"/>
        <v>0</v>
      </c>
    </row>
    <row r="550" spans="2:8" x14ac:dyDescent="0.2">
      <c r="B550">
        <f t="shared" si="52"/>
        <v>4</v>
      </c>
      <c r="C550">
        <f t="shared" si="52"/>
        <v>4</v>
      </c>
      <c r="D550">
        <f t="shared" si="52"/>
        <v>1</v>
      </c>
      <c r="E550" s="147">
        <v>4</v>
      </c>
      <c r="F550" s="147" t="str">
        <f t="shared" si="48"/>
        <v>4414</v>
      </c>
      <c r="G550" t="str">
        <f t="shared" si="49"/>
        <v>MO</v>
      </c>
      <c r="H550" s="81">
        <f t="shared" si="50"/>
        <v>0</v>
      </c>
    </row>
    <row r="551" spans="2:8" x14ac:dyDescent="0.2">
      <c r="B551">
        <f t="shared" si="52"/>
        <v>4</v>
      </c>
      <c r="C551">
        <f t="shared" si="52"/>
        <v>4</v>
      </c>
      <c r="D551">
        <f t="shared" si="52"/>
        <v>2</v>
      </c>
      <c r="E551" s="147">
        <v>4</v>
      </c>
      <c r="F551" s="147" t="str">
        <f t="shared" si="48"/>
        <v>4424</v>
      </c>
      <c r="G551" t="str">
        <f t="shared" si="49"/>
        <v>DI</v>
      </c>
      <c r="H551" s="81">
        <f t="shared" si="50"/>
        <v>0</v>
      </c>
    </row>
    <row r="552" spans="2:8" x14ac:dyDescent="0.2">
      <c r="B552">
        <f t="shared" si="52"/>
        <v>4</v>
      </c>
      <c r="C552">
        <f t="shared" si="52"/>
        <v>4</v>
      </c>
      <c r="D552">
        <f t="shared" si="52"/>
        <v>3</v>
      </c>
      <c r="E552" s="147">
        <v>4</v>
      </c>
      <c r="F552" s="147" t="str">
        <f t="shared" si="48"/>
        <v>4434</v>
      </c>
      <c r="G552" t="str">
        <f t="shared" ref="G552:G563" si="53">G132</f>
        <v>MI</v>
      </c>
      <c r="H552" s="81">
        <f t="shared" ref="H552:H563" si="54">H272</f>
        <v>0</v>
      </c>
    </row>
    <row r="553" spans="2:8" x14ac:dyDescent="0.2">
      <c r="B553">
        <f t="shared" si="52"/>
        <v>4</v>
      </c>
      <c r="C553">
        <f t="shared" si="52"/>
        <v>4</v>
      </c>
      <c r="D553">
        <f t="shared" si="52"/>
        <v>4</v>
      </c>
      <c r="E553" s="147">
        <v>4</v>
      </c>
      <c r="F553" s="147" t="str">
        <f t="shared" si="48"/>
        <v>4444</v>
      </c>
      <c r="G553" t="str">
        <f t="shared" si="53"/>
        <v>DO</v>
      </c>
      <c r="H553" s="81">
        <f t="shared" si="54"/>
        <v>0</v>
      </c>
    </row>
    <row r="554" spans="2:8" x14ac:dyDescent="0.2">
      <c r="B554">
        <f t="shared" si="52"/>
        <v>4</v>
      </c>
      <c r="C554">
        <f t="shared" si="52"/>
        <v>4</v>
      </c>
      <c r="D554">
        <f t="shared" si="52"/>
        <v>5</v>
      </c>
      <c r="E554" s="147">
        <v>4</v>
      </c>
      <c r="F554" s="147" t="str">
        <f t="shared" si="48"/>
        <v>4454</v>
      </c>
      <c r="G554" t="str">
        <f t="shared" si="53"/>
        <v>FR</v>
      </c>
      <c r="H554" s="81">
        <f t="shared" si="54"/>
        <v>0</v>
      </c>
    </row>
    <row r="555" spans="2:8" x14ac:dyDescent="0.2">
      <c r="B555">
        <f t="shared" si="52"/>
        <v>4</v>
      </c>
      <c r="C555">
        <f t="shared" si="52"/>
        <v>4</v>
      </c>
      <c r="D555">
        <f t="shared" si="52"/>
        <v>6</v>
      </c>
      <c r="E555" s="147">
        <v>4</v>
      </c>
      <c r="F555" s="147" t="str">
        <f t="shared" si="48"/>
        <v>4464</v>
      </c>
      <c r="G555" t="str">
        <f t="shared" si="53"/>
        <v>SA</v>
      </c>
      <c r="H555" s="81">
        <f t="shared" si="54"/>
        <v>0</v>
      </c>
    </row>
    <row r="556" spans="2:8" x14ac:dyDescent="0.2">
      <c r="B556">
        <f t="shared" si="52"/>
        <v>4</v>
      </c>
      <c r="C556">
        <f t="shared" si="52"/>
        <v>4</v>
      </c>
      <c r="D556">
        <f t="shared" si="52"/>
        <v>7</v>
      </c>
      <c r="E556" s="147">
        <v>4</v>
      </c>
      <c r="F556" s="147" t="str">
        <f t="shared" si="48"/>
        <v>4474</v>
      </c>
      <c r="G556" t="str">
        <f t="shared" si="53"/>
        <v>SO</v>
      </c>
      <c r="H556" s="81">
        <f t="shared" si="54"/>
        <v>0</v>
      </c>
    </row>
    <row r="557" spans="2:8" x14ac:dyDescent="0.2">
      <c r="B557">
        <f t="shared" si="52"/>
        <v>4</v>
      </c>
      <c r="C557">
        <f t="shared" si="52"/>
        <v>5</v>
      </c>
      <c r="D557">
        <f t="shared" si="52"/>
        <v>1</v>
      </c>
      <c r="E557" s="147">
        <v>4</v>
      </c>
      <c r="F557" s="147" t="str">
        <f t="shared" si="48"/>
        <v>4514</v>
      </c>
      <c r="G557" t="str">
        <f t="shared" si="53"/>
        <v>MO</v>
      </c>
      <c r="H557" s="81">
        <f t="shared" si="54"/>
        <v>0</v>
      </c>
    </row>
    <row r="558" spans="2:8" x14ac:dyDescent="0.2">
      <c r="B558">
        <f t="shared" si="52"/>
        <v>4</v>
      </c>
      <c r="C558">
        <f t="shared" si="52"/>
        <v>5</v>
      </c>
      <c r="D558">
        <f t="shared" si="52"/>
        <v>2</v>
      </c>
      <c r="E558" s="147">
        <v>4</v>
      </c>
      <c r="F558" s="147" t="str">
        <f t="shared" si="48"/>
        <v>4524</v>
      </c>
      <c r="G558" t="str">
        <f t="shared" si="53"/>
        <v>DI</v>
      </c>
      <c r="H558" s="81">
        <f t="shared" si="54"/>
        <v>0</v>
      </c>
    </row>
    <row r="559" spans="2:8" x14ac:dyDescent="0.2">
      <c r="B559">
        <f t="shared" si="52"/>
        <v>4</v>
      </c>
      <c r="C559">
        <f t="shared" si="52"/>
        <v>5</v>
      </c>
      <c r="D559">
        <f t="shared" si="52"/>
        <v>3</v>
      </c>
      <c r="E559" s="147">
        <v>4</v>
      </c>
      <c r="F559" s="147" t="str">
        <f t="shared" si="48"/>
        <v>4534</v>
      </c>
      <c r="G559" t="str">
        <f t="shared" si="53"/>
        <v>MI</v>
      </c>
      <c r="H559" s="81">
        <f t="shared" si="54"/>
        <v>0</v>
      </c>
    </row>
    <row r="560" spans="2:8" x14ac:dyDescent="0.2">
      <c r="B560">
        <f t="shared" si="52"/>
        <v>4</v>
      </c>
      <c r="C560">
        <f t="shared" si="52"/>
        <v>5</v>
      </c>
      <c r="D560">
        <f t="shared" si="52"/>
        <v>4</v>
      </c>
      <c r="E560" s="147">
        <v>4</v>
      </c>
      <c r="F560" s="147" t="str">
        <f t="shared" si="48"/>
        <v>4544</v>
      </c>
      <c r="G560" t="str">
        <f t="shared" si="53"/>
        <v>DO</v>
      </c>
      <c r="H560" s="81">
        <f t="shared" si="54"/>
        <v>0</v>
      </c>
    </row>
    <row r="561" spans="2:8" x14ac:dyDescent="0.2">
      <c r="B561">
        <f t="shared" si="52"/>
        <v>4</v>
      </c>
      <c r="C561">
        <f t="shared" si="52"/>
        <v>5</v>
      </c>
      <c r="D561">
        <f t="shared" si="52"/>
        <v>5</v>
      </c>
      <c r="E561" s="147">
        <v>4</v>
      </c>
      <c r="F561" s="147" t="str">
        <f t="shared" si="48"/>
        <v>4554</v>
      </c>
      <c r="G561" t="str">
        <f t="shared" si="53"/>
        <v>FR</v>
      </c>
      <c r="H561" s="81">
        <f t="shared" si="54"/>
        <v>0</v>
      </c>
    </row>
    <row r="562" spans="2:8" x14ac:dyDescent="0.2">
      <c r="B562">
        <f t="shared" si="52"/>
        <v>4</v>
      </c>
      <c r="C562">
        <f t="shared" si="52"/>
        <v>5</v>
      </c>
      <c r="D562">
        <f t="shared" si="52"/>
        <v>6</v>
      </c>
      <c r="E562" s="147">
        <v>4</v>
      </c>
      <c r="F562" s="147" t="str">
        <f t="shared" si="48"/>
        <v>4564</v>
      </c>
      <c r="G562" t="str">
        <f t="shared" si="53"/>
        <v>SA</v>
      </c>
      <c r="H562" s="81">
        <f t="shared" si="54"/>
        <v>0</v>
      </c>
    </row>
    <row r="563" spans="2:8" x14ac:dyDescent="0.2">
      <c r="B563">
        <f t="shared" si="52"/>
        <v>4</v>
      </c>
      <c r="C563">
        <f t="shared" si="52"/>
        <v>5</v>
      </c>
      <c r="D563">
        <f t="shared" si="52"/>
        <v>7</v>
      </c>
      <c r="E563" s="147">
        <v>4</v>
      </c>
      <c r="F563" s="147" t="str">
        <f t="shared" si="48"/>
        <v>4574</v>
      </c>
      <c r="G563" t="str">
        <f t="shared" si="53"/>
        <v>SO</v>
      </c>
      <c r="H563" s="81">
        <f t="shared" si="54"/>
        <v>0</v>
      </c>
    </row>
    <row r="564" spans="2:8" x14ac:dyDescent="0.2">
      <c r="B564">
        <f t="shared" ref="B564:D583" si="55">B4</f>
        <v>1</v>
      </c>
      <c r="C564">
        <f t="shared" si="55"/>
        <v>1</v>
      </c>
      <c r="D564">
        <f t="shared" si="55"/>
        <v>1</v>
      </c>
      <c r="E564" s="147">
        <v>5</v>
      </c>
      <c r="F564" s="147" t="str">
        <f t="shared" si="48"/>
        <v>1115</v>
      </c>
      <c r="G564" t="str">
        <f t="shared" ref="G564:G595" si="56">G4</f>
        <v>MO</v>
      </c>
      <c r="H564" s="81">
        <f t="shared" ref="H564:H595" si="57">H4</f>
        <v>0</v>
      </c>
    </row>
    <row r="565" spans="2:8" x14ac:dyDescent="0.2">
      <c r="B565">
        <f t="shared" si="55"/>
        <v>1</v>
      </c>
      <c r="C565">
        <f t="shared" si="55"/>
        <v>1</v>
      </c>
      <c r="D565">
        <f t="shared" si="55"/>
        <v>2</v>
      </c>
      <c r="E565" s="147">
        <v>5</v>
      </c>
      <c r="F565" s="147" t="str">
        <f t="shared" si="48"/>
        <v>1125</v>
      </c>
      <c r="G565" t="str">
        <f t="shared" si="56"/>
        <v>DI</v>
      </c>
      <c r="H565" s="81">
        <f t="shared" si="57"/>
        <v>0</v>
      </c>
    </row>
    <row r="566" spans="2:8" x14ac:dyDescent="0.2">
      <c r="B566">
        <f t="shared" si="55"/>
        <v>1</v>
      </c>
      <c r="C566">
        <f t="shared" si="55"/>
        <v>1</v>
      </c>
      <c r="D566">
        <f t="shared" si="55"/>
        <v>3</v>
      </c>
      <c r="E566" s="147">
        <v>5</v>
      </c>
      <c r="F566" s="147" t="str">
        <f t="shared" si="48"/>
        <v>1135</v>
      </c>
      <c r="G566" t="str">
        <f t="shared" si="56"/>
        <v>MI</v>
      </c>
      <c r="H566" s="81">
        <f t="shared" si="57"/>
        <v>0</v>
      </c>
    </row>
    <row r="567" spans="2:8" x14ac:dyDescent="0.2">
      <c r="B567">
        <f t="shared" si="55"/>
        <v>1</v>
      </c>
      <c r="C567">
        <f t="shared" si="55"/>
        <v>1</v>
      </c>
      <c r="D567">
        <f t="shared" si="55"/>
        <v>4</v>
      </c>
      <c r="E567" s="147">
        <v>5</v>
      </c>
      <c r="F567" s="147" t="str">
        <f t="shared" si="48"/>
        <v>1145</v>
      </c>
      <c r="G567" t="str">
        <f t="shared" si="56"/>
        <v>DO</v>
      </c>
      <c r="H567" s="81">
        <f t="shared" si="57"/>
        <v>0</v>
      </c>
    </row>
    <row r="568" spans="2:8" x14ac:dyDescent="0.2">
      <c r="B568">
        <f t="shared" si="55"/>
        <v>1</v>
      </c>
      <c r="C568">
        <f t="shared" si="55"/>
        <v>1</v>
      </c>
      <c r="D568">
        <f t="shared" si="55"/>
        <v>5</v>
      </c>
      <c r="E568" s="147">
        <v>5</v>
      </c>
      <c r="F568" s="147" t="str">
        <f t="shared" si="48"/>
        <v>1155</v>
      </c>
      <c r="G568" t="str">
        <f t="shared" si="56"/>
        <v>FR</v>
      </c>
      <c r="H568" s="81">
        <f t="shared" si="57"/>
        <v>0</v>
      </c>
    </row>
    <row r="569" spans="2:8" x14ac:dyDescent="0.2">
      <c r="B569">
        <f t="shared" si="55"/>
        <v>1</v>
      </c>
      <c r="C569">
        <f t="shared" si="55"/>
        <v>1</v>
      </c>
      <c r="D569">
        <f t="shared" si="55"/>
        <v>6</v>
      </c>
      <c r="E569" s="147">
        <v>5</v>
      </c>
      <c r="F569" s="147" t="str">
        <f t="shared" si="48"/>
        <v>1165</v>
      </c>
      <c r="G569" t="str">
        <f t="shared" si="56"/>
        <v>SA</v>
      </c>
      <c r="H569" s="81">
        <f t="shared" si="57"/>
        <v>0</v>
      </c>
    </row>
    <row r="570" spans="2:8" x14ac:dyDescent="0.2">
      <c r="B570">
        <f t="shared" si="55"/>
        <v>1</v>
      </c>
      <c r="C570">
        <f t="shared" si="55"/>
        <v>1</v>
      </c>
      <c r="D570">
        <f t="shared" si="55"/>
        <v>7</v>
      </c>
      <c r="E570" s="147">
        <v>5</v>
      </c>
      <c r="F570" s="147" t="str">
        <f t="shared" si="48"/>
        <v>1175</v>
      </c>
      <c r="G570" t="str">
        <f t="shared" si="56"/>
        <v>SO</v>
      </c>
      <c r="H570" s="81">
        <f t="shared" si="57"/>
        <v>0</v>
      </c>
    </row>
    <row r="571" spans="2:8" x14ac:dyDescent="0.2">
      <c r="B571">
        <f t="shared" si="55"/>
        <v>1</v>
      </c>
      <c r="C571">
        <f t="shared" si="55"/>
        <v>2</v>
      </c>
      <c r="D571">
        <f t="shared" si="55"/>
        <v>1</v>
      </c>
      <c r="E571" s="147">
        <v>5</v>
      </c>
      <c r="F571" s="147" t="str">
        <f t="shared" si="48"/>
        <v>1215</v>
      </c>
      <c r="G571" t="str">
        <f t="shared" si="56"/>
        <v>MO</v>
      </c>
      <c r="H571" s="81">
        <f t="shared" si="57"/>
        <v>0</v>
      </c>
    </row>
    <row r="572" spans="2:8" x14ac:dyDescent="0.2">
      <c r="B572">
        <f t="shared" si="55"/>
        <v>1</v>
      </c>
      <c r="C572">
        <f t="shared" si="55"/>
        <v>2</v>
      </c>
      <c r="D572">
        <f t="shared" si="55"/>
        <v>2</v>
      </c>
      <c r="E572" s="147">
        <v>5</v>
      </c>
      <c r="F572" s="147" t="str">
        <f t="shared" si="48"/>
        <v>1225</v>
      </c>
      <c r="G572" t="str">
        <f t="shared" si="56"/>
        <v>DI</v>
      </c>
      <c r="H572" s="81">
        <f t="shared" si="57"/>
        <v>0</v>
      </c>
    </row>
    <row r="573" spans="2:8" x14ac:dyDescent="0.2">
      <c r="B573">
        <f t="shared" si="55"/>
        <v>1</v>
      </c>
      <c r="C573">
        <f t="shared" si="55"/>
        <v>2</v>
      </c>
      <c r="D573">
        <f t="shared" si="55"/>
        <v>3</v>
      </c>
      <c r="E573" s="147">
        <v>5</v>
      </c>
      <c r="F573" s="147" t="str">
        <f t="shared" si="48"/>
        <v>1235</v>
      </c>
      <c r="G573" t="str">
        <f t="shared" si="56"/>
        <v>MI</v>
      </c>
      <c r="H573" s="81">
        <f t="shared" si="57"/>
        <v>0</v>
      </c>
    </row>
    <row r="574" spans="2:8" x14ac:dyDescent="0.2">
      <c r="B574">
        <f t="shared" si="55"/>
        <v>1</v>
      </c>
      <c r="C574">
        <f t="shared" si="55"/>
        <v>2</v>
      </c>
      <c r="D574">
        <f t="shared" si="55"/>
        <v>4</v>
      </c>
      <c r="E574" s="147">
        <v>5</v>
      </c>
      <c r="F574" s="147" t="str">
        <f t="shared" si="48"/>
        <v>1245</v>
      </c>
      <c r="G574" t="str">
        <f t="shared" si="56"/>
        <v>DO</v>
      </c>
      <c r="H574" s="81">
        <f t="shared" si="57"/>
        <v>0</v>
      </c>
    </row>
    <row r="575" spans="2:8" x14ac:dyDescent="0.2">
      <c r="B575">
        <f t="shared" si="55"/>
        <v>1</v>
      </c>
      <c r="C575">
        <f t="shared" si="55"/>
        <v>2</v>
      </c>
      <c r="D575">
        <f t="shared" si="55"/>
        <v>5</v>
      </c>
      <c r="E575" s="147">
        <v>5</v>
      </c>
      <c r="F575" s="147" t="str">
        <f t="shared" si="48"/>
        <v>1255</v>
      </c>
      <c r="G575" t="str">
        <f t="shared" si="56"/>
        <v>FR</v>
      </c>
      <c r="H575" s="81">
        <f t="shared" si="57"/>
        <v>0</v>
      </c>
    </row>
    <row r="576" spans="2:8" x14ac:dyDescent="0.2">
      <c r="B576">
        <f t="shared" si="55"/>
        <v>1</v>
      </c>
      <c r="C576">
        <f t="shared" si="55"/>
        <v>2</v>
      </c>
      <c r="D576">
        <f t="shared" si="55"/>
        <v>6</v>
      </c>
      <c r="E576" s="147">
        <v>5</v>
      </c>
      <c r="F576" s="147" t="str">
        <f t="shared" si="48"/>
        <v>1265</v>
      </c>
      <c r="G576" t="str">
        <f t="shared" si="56"/>
        <v>SA</v>
      </c>
      <c r="H576" s="81">
        <f t="shared" si="57"/>
        <v>0</v>
      </c>
    </row>
    <row r="577" spans="2:8" x14ac:dyDescent="0.2">
      <c r="B577">
        <f t="shared" si="55"/>
        <v>1</v>
      </c>
      <c r="C577">
        <f t="shared" si="55"/>
        <v>2</v>
      </c>
      <c r="D577">
        <f t="shared" si="55"/>
        <v>7</v>
      </c>
      <c r="E577" s="147">
        <v>5</v>
      </c>
      <c r="F577" s="147" t="str">
        <f t="shared" si="48"/>
        <v>1275</v>
      </c>
      <c r="G577" t="str">
        <f t="shared" si="56"/>
        <v>SO</v>
      </c>
      <c r="H577" s="81">
        <f t="shared" si="57"/>
        <v>0</v>
      </c>
    </row>
    <row r="578" spans="2:8" x14ac:dyDescent="0.2">
      <c r="B578">
        <f t="shared" si="55"/>
        <v>1</v>
      </c>
      <c r="C578">
        <f t="shared" si="55"/>
        <v>3</v>
      </c>
      <c r="D578">
        <f t="shared" si="55"/>
        <v>1</v>
      </c>
      <c r="E578" s="147">
        <v>5</v>
      </c>
      <c r="F578" s="147" t="str">
        <f t="shared" si="48"/>
        <v>1315</v>
      </c>
      <c r="G578" t="str">
        <f t="shared" si="56"/>
        <v>MO</v>
      </c>
      <c r="H578" s="81">
        <f t="shared" si="57"/>
        <v>0</v>
      </c>
    </row>
    <row r="579" spans="2:8" x14ac:dyDescent="0.2">
      <c r="B579">
        <f t="shared" si="55"/>
        <v>1</v>
      </c>
      <c r="C579">
        <f t="shared" si="55"/>
        <v>3</v>
      </c>
      <c r="D579">
        <f t="shared" si="55"/>
        <v>2</v>
      </c>
      <c r="E579" s="147">
        <v>5</v>
      </c>
      <c r="F579" s="147" t="str">
        <f t="shared" si="48"/>
        <v>1325</v>
      </c>
      <c r="G579" t="str">
        <f t="shared" si="56"/>
        <v>DI</v>
      </c>
      <c r="H579" s="81">
        <f t="shared" si="57"/>
        <v>0</v>
      </c>
    </row>
    <row r="580" spans="2:8" x14ac:dyDescent="0.2">
      <c r="B580">
        <f t="shared" si="55"/>
        <v>1</v>
      </c>
      <c r="C580">
        <f t="shared" si="55"/>
        <v>3</v>
      </c>
      <c r="D580">
        <f t="shared" si="55"/>
        <v>3</v>
      </c>
      <c r="E580" s="147">
        <v>5</v>
      </c>
      <c r="F580" s="147" t="str">
        <f t="shared" si="48"/>
        <v>1335</v>
      </c>
      <c r="G580" t="str">
        <f t="shared" si="56"/>
        <v>MI</v>
      </c>
      <c r="H580" s="81">
        <f t="shared" si="57"/>
        <v>0</v>
      </c>
    </row>
    <row r="581" spans="2:8" x14ac:dyDescent="0.2">
      <c r="B581">
        <f t="shared" si="55"/>
        <v>1</v>
      </c>
      <c r="C581">
        <f t="shared" si="55"/>
        <v>3</v>
      </c>
      <c r="D581">
        <f t="shared" si="55"/>
        <v>4</v>
      </c>
      <c r="E581" s="147">
        <v>5</v>
      </c>
      <c r="F581" s="147" t="str">
        <f t="shared" ref="F581:F644" si="58">CONCATENATE(B581,C581,D581,E581)</f>
        <v>1345</v>
      </c>
      <c r="G581" t="str">
        <f t="shared" si="56"/>
        <v>DO</v>
      </c>
      <c r="H581" s="81">
        <f t="shared" si="57"/>
        <v>0</v>
      </c>
    </row>
    <row r="582" spans="2:8" x14ac:dyDescent="0.2">
      <c r="B582">
        <f t="shared" si="55"/>
        <v>1</v>
      </c>
      <c r="C582">
        <f t="shared" si="55"/>
        <v>3</v>
      </c>
      <c r="D582">
        <f t="shared" si="55"/>
        <v>5</v>
      </c>
      <c r="E582" s="147">
        <v>5</v>
      </c>
      <c r="F582" s="147" t="str">
        <f t="shared" si="58"/>
        <v>1355</v>
      </c>
      <c r="G582" t="str">
        <f t="shared" si="56"/>
        <v>FR</v>
      </c>
      <c r="H582" s="81">
        <f t="shared" si="57"/>
        <v>0</v>
      </c>
    </row>
    <row r="583" spans="2:8" x14ac:dyDescent="0.2">
      <c r="B583">
        <f t="shared" si="55"/>
        <v>1</v>
      </c>
      <c r="C583">
        <f t="shared" si="55"/>
        <v>3</v>
      </c>
      <c r="D583">
        <f t="shared" si="55"/>
        <v>6</v>
      </c>
      <c r="E583" s="147">
        <v>5</v>
      </c>
      <c r="F583" s="147" t="str">
        <f t="shared" si="58"/>
        <v>1365</v>
      </c>
      <c r="G583" t="str">
        <f t="shared" si="56"/>
        <v>SA</v>
      </c>
      <c r="H583" s="81">
        <f t="shared" si="57"/>
        <v>0</v>
      </c>
    </row>
    <row r="584" spans="2:8" x14ac:dyDescent="0.2">
      <c r="B584">
        <f t="shared" ref="B584:D603" si="59">B24</f>
        <v>1</v>
      </c>
      <c r="C584">
        <f t="shared" si="59"/>
        <v>3</v>
      </c>
      <c r="D584">
        <f t="shared" si="59"/>
        <v>7</v>
      </c>
      <c r="E584" s="147">
        <v>5</v>
      </c>
      <c r="F584" s="147" t="str">
        <f t="shared" si="58"/>
        <v>1375</v>
      </c>
      <c r="G584" t="str">
        <f t="shared" si="56"/>
        <v>SO</v>
      </c>
      <c r="H584" s="81">
        <f t="shared" si="57"/>
        <v>0</v>
      </c>
    </row>
    <row r="585" spans="2:8" x14ac:dyDescent="0.2">
      <c r="B585">
        <f t="shared" si="59"/>
        <v>1</v>
      </c>
      <c r="C585">
        <f t="shared" si="59"/>
        <v>4</v>
      </c>
      <c r="D585">
        <f t="shared" si="59"/>
        <v>1</v>
      </c>
      <c r="E585" s="147">
        <v>5</v>
      </c>
      <c r="F585" s="147" t="str">
        <f t="shared" si="58"/>
        <v>1415</v>
      </c>
      <c r="G585" t="str">
        <f t="shared" si="56"/>
        <v>MO</v>
      </c>
      <c r="H585" s="81">
        <f t="shared" si="57"/>
        <v>0</v>
      </c>
    </row>
    <row r="586" spans="2:8" x14ac:dyDescent="0.2">
      <c r="B586">
        <f t="shared" si="59"/>
        <v>1</v>
      </c>
      <c r="C586">
        <f t="shared" si="59"/>
        <v>4</v>
      </c>
      <c r="D586">
        <f t="shared" si="59"/>
        <v>2</v>
      </c>
      <c r="E586" s="147">
        <v>5</v>
      </c>
      <c r="F586" s="147" t="str">
        <f t="shared" si="58"/>
        <v>1425</v>
      </c>
      <c r="G586" t="str">
        <f t="shared" si="56"/>
        <v>DI</v>
      </c>
      <c r="H586" s="81">
        <f t="shared" si="57"/>
        <v>0</v>
      </c>
    </row>
    <row r="587" spans="2:8" x14ac:dyDescent="0.2">
      <c r="B587">
        <f t="shared" si="59"/>
        <v>1</v>
      </c>
      <c r="C587">
        <f t="shared" si="59"/>
        <v>4</v>
      </c>
      <c r="D587">
        <f t="shared" si="59"/>
        <v>3</v>
      </c>
      <c r="E587" s="147">
        <v>5</v>
      </c>
      <c r="F587" s="147" t="str">
        <f t="shared" si="58"/>
        <v>1435</v>
      </c>
      <c r="G587" t="str">
        <f t="shared" si="56"/>
        <v>MI</v>
      </c>
      <c r="H587" s="81">
        <f t="shared" si="57"/>
        <v>0</v>
      </c>
    </row>
    <row r="588" spans="2:8" x14ac:dyDescent="0.2">
      <c r="B588">
        <f t="shared" si="59"/>
        <v>1</v>
      </c>
      <c r="C588">
        <f t="shared" si="59"/>
        <v>4</v>
      </c>
      <c r="D588">
        <f t="shared" si="59"/>
        <v>4</v>
      </c>
      <c r="E588" s="147">
        <v>5</v>
      </c>
      <c r="F588" s="147" t="str">
        <f t="shared" si="58"/>
        <v>1445</v>
      </c>
      <c r="G588" t="str">
        <f t="shared" si="56"/>
        <v>DO</v>
      </c>
      <c r="H588" s="81">
        <f t="shared" si="57"/>
        <v>0</v>
      </c>
    </row>
    <row r="589" spans="2:8" x14ac:dyDescent="0.2">
      <c r="B589">
        <f t="shared" si="59"/>
        <v>1</v>
      </c>
      <c r="C589">
        <f t="shared" si="59"/>
        <v>4</v>
      </c>
      <c r="D589">
        <f t="shared" si="59"/>
        <v>5</v>
      </c>
      <c r="E589" s="147">
        <v>5</v>
      </c>
      <c r="F589" s="147" t="str">
        <f t="shared" si="58"/>
        <v>1455</v>
      </c>
      <c r="G589" t="str">
        <f t="shared" si="56"/>
        <v>FR</v>
      </c>
      <c r="H589" s="81">
        <f t="shared" si="57"/>
        <v>0</v>
      </c>
    </row>
    <row r="590" spans="2:8" x14ac:dyDescent="0.2">
      <c r="B590">
        <f t="shared" si="59"/>
        <v>1</v>
      </c>
      <c r="C590">
        <f t="shared" si="59"/>
        <v>4</v>
      </c>
      <c r="D590">
        <f t="shared" si="59"/>
        <v>6</v>
      </c>
      <c r="E590" s="147">
        <v>5</v>
      </c>
      <c r="F590" s="147" t="str">
        <f t="shared" si="58"/>
        <v>1465</v>
      </c>
      <c r="G590" t="str">
        <f t="shared" si="56"/>
        <v>SA</v>
      </c>
      <c r="H590" s="81">
        <f t="shared" si="57"/>
        <v>0</v>
      </c>
    </row>
    <row r="591" spans="2:8" x14ac:dyDescent="0.2">
      <c r="B591">
        <f t="shared" si="59"/>
        <v>1</v>
      </c>
      <c r="C591">
        <f t="shared" si="59"/>
        <v>4</v>
      </c>
      <c r="D591">
        <f t="shared" si="59"/>
        <v>7</v>
      </c>
      <c r="E591" s="147">
        <v>5</v>
      </c>
      <c r="F591" s="147" t="str">
        <f t="shared" si="58"/>
        <v>1475</v>
      </c>
      <c r="G591" t="str">
        <f t="shared" si="56"/>
        <v>SO</v>
      </c>
      <c r="H591" s="81">
        <f t="shared" si="57"/>
        <v>0</v>
      </c>
    </row>
    <row r="592" spans="2:8" x14ac:dyDescent="0.2">
      <c r="B592">
        <f t="shared" si="59"/>
        <v>1</v>
      </c>
      <c r="C592">
        <f t="shared" si="59"/>
        <v>5</v>
      </c>
      <c r="D592">
        <f t="shared" si="59"/>
        <v>1</v>
      </c>
      <c r="E592" s="147">
        <v>5</v>
      </c>
      <c r="F592" s="147" t="str">
        <f t="shared" si="58"/>
        <v>1515</v>
      </c>
      <c r="G592" t="str">
        <f t="shared" si="56"/>
        <v>MO</v>
      </c>
      <c r="H592" s="81">
        <f t="shared" si="57"/>
        <v>0</v>
      </c>
    </row>
    <row r="593" spans="2:8" x14ac:dyDescent="0.2">
      <c r="B593">
        <f t="shared" si="59"/>
        <v>1</v>
      </c>
      <c r="C593">
        <f t="shared" si="59"/>
        <v>5</v>
      </c>
      <c r="D593">
        <f t="shared" si="59"/>
        <v>2</v>
      </c>
      <c r="E593" s="147">
        <v>5</v>
      </c>
      <c r="F593" s="147" t="str">
        <f t="shared" si="58"/>
        <v>1525</v>
      </c>
      <c r="G593" t="str">
        <f t="shared" si="56"/>
        <v>DI</v>
      </c>
      <c r="H593" s="81">
        <f t="shared" si="57"/>
        <v>0</v>
      </c>
    </row>
    <row r="594" spans="2:8" x14ac:dyDescent="0.2">
      <c r="B594">
        <f t="shared" si="59"/>
        <v>1</v>
      </c>
      <c r="C594">
        <f t="shared" si="59"/>
        <v>5</v>
      </c>
      <c r="D594">
        <f t="shared" si="59"/>
        <v>3</v>
      </c>
      <c r="E594" s="147">
        <v>5</v>
      </c>
      <c r="F594" s="147" t="str">
        <f t="shared" si="58"/>
        <v>1535</v>
      </c>
      <c r="G594" t="str">
        <f t="shared" si="56"/>
        <v>MI</v>
      </c>
      <c r="H594" s="81">
        <f t="shared" si="57"/>
        <v>0</v>
      </c>
    </row>
    <row r="595" spans="2:8" x14ac:dyDescent="0.2">
      <c r="B595">
        <f t="shared" si="59"/>
        <v>1</v>
      </c>
      <c r="C595">
        <f t="shared" si="59"/>
        <v>5</v>
      </c>
      <c r="D595">
        <f t="shared" si="59"/>
        <v>4</v>
      </c>
      <c r="E595" s="147">
        <v>5</v>
      </c>
      <c r="F595" s="147" t="str">
        <f t="shared" si="58"/>
        <v>1545</v>
      </c>
      <c r="G595" t="str">
        <f t="shared" si="56"/>
        <v>DO</v>
      </c>
      <c r="H595" s="81">
        <f t="shared" si="57"/>
        <v>0</v>
      </c>
    </row>
    <row r="596" spans="2:8" x14ac:dyDescent="0.2">
      <c r="B596">
        <f t="shared" si="59"/>
        <v>1</v>
      </c>
      <c r="C596">
        <f t="shared" si="59"/>
        <v>5</v>
      </c>
      <c r="D596">
        <f t="shared" si="59"/>
        <v>5</v>
      </c>
      <c r="E596" s="147">
        <v>5</v>
      </c>
      <c r="F596" s="147" t="str">
        <f t="shared" si="58"/>
        <v>1555</v>
      </c>
      <c r="G596" t="str">
        <f t="shared" ref="G596:G627" si="60">G36</f>
        <v>FR</v>
      </c>
      <c r="H596" s="81">
        <f t="shared" ref="H596:H627" si="61">H36</f>
        <v>0</v>
      </c>
    </row>
    <row r="597" spans="2:8" x14ac:dyDescent="0.2">
      <c r="B597">
        <f t="shared" si="59"/>
        <v>1</v>
      </c>
      <c r="C597">
        <f t="shared" si="59"/>
        <v>5</v>
      </c>
      <c r="D597">
        <f t="shared" si="59"/>
        <v>6</v>
      </c>
      <c r="E597" s="147">
        <v>5</v>
      </c>
      <c r="F597" s="147" t="str">
        <f t="shared" si="58"/>
        <v>1565</v>
      </c>
      <c r="G597" t="str">
        <f t="shared" si="60"/>
        <v>SA</v>
      </c>
      <c r="H597" s="81">
        <f t="shared" si="61"/>
        <v>0</v>
      </c>
    </row>
    <row r="598" spans="2:8" x14ac:dyDescent="0.2">
      <c r="B598">
        <f t="shared" si="59"/>
        <v>1</v>
      </c>
      <c r="C598">
        <f t="shared" si="59"/>
        <v>5</v>
      </c>
      <c r="D598">
        <f t="shared" si="59"/>
        <v>7</v>
      </c>
      <c r="E598" s="147">
        <v>5</v>
      </c>
      <c r="F598" s="147" t="str">
        <f t="shared" si="58"/>
        <v>1575</v>
      </c>
      <c r="G598" t="str">
        <f t="shared" si="60"/>
        <v>SO</v>
      </c>
      <c r="H598" s="81">
        <f t="shared" si="61"/>
        <v>0</v>
      </c>
    </row>
    <row r="599" spans="2:8" x14ac:dyDescent="0.2">
      <c r="B599">
        <f t="shared" si="59"/>
        <v>2</v>
      </c>
      <c r="C599">
        <f t="shared" si="59"/>
        <v>1</v>
      </c>
      <c r="D599">
        <f t="shared" si="59"/>
        <v>1</v>
      </c>
      <c r="E599" s="147">
        <v>5</v>
      </c>
      <c r="F599" s="147" t="str">
        <f t="shared" si="58"/>
        <v>2115</v>
      </c>
      <c r="G599" t="str">
        <f t="shared" si="60"/>
        <v>MO</v>
      </c>
      <c r="H599" s="81">
        <f t="shared" si="61"/>
        <v>0</v>
      </c>
    </row>
    <row r="600" spans="2:8" x14ac:dyDescent="0.2">
      <c r="B600">
        <f t="shared" si="59"/>
        <v>2</v>
      </c>
      <c r="C600">
        <f t="shared" si="59"/>
        <v>1</v>
      </c>
      <c r="D600">
        <f t="shared" si="59"/>
        <v>2</v>
      </c>
      <c r="E600" s="147">
        <v>5</v>
      </c>
      <c r="F600" s="147" t="str">
        <f t="shared" si="58"/>
        <v>2125</v>
      </c>
      <c r="G600" t="str">
        <f t="shared" si="60"/>
        <v>DI</v>
      </c>
      <c r="H600" s="81">
        <f t="shared" si="61"/>
        <v>0</v>
      </c>
    </row>
    <row r="601" spans="2:8" x14ac:dyDescent="0.2">
      <c r="B601">
        <f t="shared" si="59"/>
        <v>2</v>
      </c>
      <c r="C601">
        <f t="shared" si="59"/>
        <v>1</v>
      </c>
      <c r="D601">
        <f t="shared" si="59"/>
        <v>3</v>
      </c>
      <c r="E601" s="147">
        <v>5</v>
      </c>
      <c r="F601" s="147" t="str">
        <f t="shared" si="58"/>
        <v>2135</v>
      </c>
      <c r="G601" t="str">
        <f t="shared" si="60"/>
        <v>MI</v>
      </c>
      <c r="H601" s="81">
        <f t="shared" si="61"/>
        <v>0</v>
      </c>
    </row>
    <row r="602" spans="2:8" x14ac:dyDescent="0.2">
      <c r="B602">
        <f t="shared" si="59"/>
        <v>2</v>
      </c>
      <c r="C602">
        <f t="shared" si="59"/>
        <v>1</v>
      </c>
      <c r="D602">
        <f t="shared" si="59"/>
        <v>4</v>
      </c>
      <c r="E602" s="147">
        <v>5</v>
      </c>
      <c r="F602" s="147" t="str">
        <f t="shared" si="58"/>
        <v>2145</v>
      </c>
      <c r="G602" t="str">
        <f t="shared" si="60"/>
        <v>DO</v>
      </c>
      <c r="H602" s="81">
        <f t="shared" si="61"/>
        <v>0</v>
      </c>
    </row>
    <row r="603" spans="2:8" x14ac:dyDescent="0.2">
      <c r="B603">
        <f t="shared" si="59"/>
        <v>2</v>
      </c>
      <c r="C603">
        <f t="shared" si="59"/>
        <v>1</v>
      </c>
      <c r="D603">
        <f t="shared" si="59"/>
        <v>5</v>
      </c>
      <c r="E603" s="147">
        <v>5</v>
      </c>
      <c r="F603" s="147" t="str">
        <f t="shared" si="58"/>
        <v>2155</v>
      </c>
      <c r="G603" t="str">
        <f t="shared" si="60"/>
        <v>FR</v>
      </c>
      <c r="H603" s="81">
        <f t="shared" si="61"/>
        <v>0</v>
      </c>
    </row>
    <row r="604" spans="2:8" x14ac:dyDescent="0.2">
      <c r="B604">
        <f t="shared" ref="B604:D623" si="62">B44</f>
        <v>2</v>
      </c>
      <c r="C604">
        <f t="shared" si="62"/>
        <v>1</v>
      </c>
      <c r="D604">
        <f t="shared" si="62"/>
        <v>6</v>
      </c>
      <c r="E604" s="147">
        <v>5</v>
      </c>
      <c r="F604" s="147" t="str">
        <f t="shared" si="58"/>
        <v>2165</v>
      </c>
      <c r="G604" t="str">
        <f t="shared" si="60"/>
        <v>SA</v>
      </c>
      <c r="H604" s="81">
        <f t="shared" si="61"/>
        <v>0</v>
      </c>
    </row>
    <row r="605" spans="2:8" x14ac:dyDescent="0.2">
      <c r="B605">
        <f t="shared" si="62"/>
        <v>2</v>
      </c>
      <c r="C605">
        <f t="shared" si="62"/>
        <v>1</v>
      </c>
      <c r="D605">
        <f t="shared" si="62"/>
        <v>7</v>
      </c>
      <c r="E605" s="147">
        <v>5</v>
      </c>
      <c r="F605" s="147" t="str">
        <f t="shared" si="58"/>
        <v>2175</v>
      </c>
      <c r="G605" t="str">
        <f t="shared" si="60"/>
        <v>SO</v>
      </c>
      <c r="H605" s="81">
        <f t="shared" si="61"/>
        <v>0</v>
      </c>
    </row>
    <row r="606" spans="2:8" x14ac:dyDescent="0.2">
      <c r="B606">
        <f t="shared" si="62"/>
        <v>2</v>
      </c>
      <c r="C606">
        <f t="shared" si="62"/>
        <v>2</v>
      </c>
      <c r="D606">
        <f t="shared" si="62"/>
        <v>1</v>
      </c>
      <c r="E606" s="147">
        <v>5</v>
      </c>
      <c r="F606" s="147" t="str">
        <f t="shared" si="58"/>
        <v>2215</v>
      </c>
      <c r="G606" t="str">
        <f t="shared" si="60"/>
        <v>MO</v>
      </c>
      <c r="H606" s="81">
        <f t="shared" si="61"/>
        <v>0</v>
      </c>
    </row>
    <row r="607" spans="2:8" x14ac:dyDescent="0.2">
      <c r="B607">
        <f t="shared" si="62"/>
        <v>2</v>
      </c>
      <c r="C607">
        <f t="shared" si="62"/>
        <v>2</v>
      </c>
      <c r="D607">
        <f t="shared" si="62"/>
        <v>2</v>
      </c>
      <c r="E607" s="147">
        <v>5</v>
      </c>
      <c r="F607" s="147" t="str">
        <f t="shared" si="58"/>
        <v>2225</v>
      </c>
      <c r="G607" t="str">
        <f t="shared" si="60"/>
        <v>DI</v>
      </c>
      <c r="H607" s="81">
        <f t="shared" si="61"/>
        <v>0</v>
      </c>
    </row>
    <row r="608" spans="2:8" x14ac:dyDescent="0.2">
      <c r="B608">
        <f t="shared" si="62"/>
        <v>2</v>
      </c>
      <c r="C608">
        <f t="shared" si="62"/>
        <v>2</v>
      </c>
      <c r="D608">
        <f t="shared" si="62"/>
        <v>3</v>
      </c>
      <c r="E608" s="147">
        <v>5</v>
      </c>
      <c r="F608" s="147" t="str">
        <f t="shared" si="58"/>
        <v>2235</v>
      </c>
      <c r="G608" t="str">
        <f t="shared" si="60"/>
        <v>MI</v>
      </c>
      <c r="H608" s="81">
        <f t="shared" si="61"/>
        <v>0</v>
      </c>
    </row>
    <row r="609" spans="2:8" x14ac:dyDescent="0.2">
      <c r="B609">
        <f t="shared" si="62"/>
        <v>2</v>
      </c>
      <c r="C609">
        <f t="shared" si="62"/>
        <v>2</v>
      </c>
      <c r="D609">
        <f t="shared" si="62"/>
        <v>4</v>
      </c>
      <c r="E609" s="147">
        <v>5</v>
      </c>
      <c r="F609" s="147" t="str">
        <f t="shared" si="58"/>
        <v>2245</v>
      </c>
      <c r="G609" t="str">
        <f t="shared" si="60"/>
        <v>DO</v>
      </c>
      <c r="H609" s="81">
        <f t="shared" si="61"/>
        <v>0</v>
      </c>
    </row>
    <row r="610" spans="2:8" x14ac:dyDescent="0.2">
      <c r="B610">
        <f t="shared" si="62"/>
        <v>2</v>
      </c>
      <c r="C610">
        <f t="shared" si="62"/>
        <v>2</v>
      </c>
      <c r="D610">
        <f t="shared" si="62"/>
        <v>5</v>
      </c>
      <c r="E610" s="147">
        <v>5</v>
      </c>
      <c r="F610" s="147" t="str">
        <f t="shared" si="58"/>
        <v>2255</v>
      </c>
      <c r="G610" t="str">
        <f t="shared" si="60"/>
        <v>FR</v>
      </c>
      <c r="H610" s="81">
        <f t="shared" si="61"/>
        <v>0</v>
      </c>
    </row>
    <row r="611" spans="2:8" x14ac:dyDescent="0.2">
      <c r="B611">
        <f t="shared" si="62"/>
        <v>2</v>
      </c>
      <c r="C611">
        <f t="shared" si="62"/>
        <v>2</v>
      </c>
      <c r="D611">
        <f t="shared" si="62"/>
        <v>6</v>
      </c>
      <c r="E611" s="147">
        <v>5</v>
      </c>
      <c r="F611" s="147" t="str">
        <f t="shared" si="58"/>
        <v>2265</v>
      </c>
      <c r="G611" t="str">
        <f t="shared" si="60"/>
        <v>SA</v>
      </c>
      <c r="H611" s="81">
        <f t="shared" si="61"/>
        <v>0</v>
      </c>
    </row>
    <row r="612" spans="2:8" x14ac:dyDescent="0.2">
      <c r="B612">
        <f t="shared" si="62"/>
        <v>2</v>
      </c>
      <c r="C612">
        <f t="shared" si="62"/>
        <v>2</v>
      </c>
      <c r="D612">
        <f t="shared" si="62"/>
        <v>7</v>
      </c>
      <c r="E612" s="147">
        <v>5</v>
      </c>
      <c r="F612" s="147" t="str">
        <f t="shared" si="58"/>
        <v>2275</v>
      </c>
      <c r="G612" t="str">
        <f t="shared" si="60"/>
        <v>SO</v>
      </c>
      <c r="H612" s="81">
        <f t="shared" si="61"/>
        <v>0</v>
      </c>
    </row>
    <row r="613" spans="2:8" x14ac:dyDescent="0.2">
      <c r="B613">
        <f t="shared" si="62"/>
        <v>2</v>
      </c>
      <c r="C613">
        <f t="shared" si="62"/>
        <v>3</v>
      </c>
      <c r="D613">
        <f t="shared" si="62"/>
        <v>1</v>
      </c>
      <c r="E613" s="147">
        <v>5</v>
      </c>
      <c r="F613" s="147" t="str">
        <f t="shared" si="58"/>
        <v>2315</v>
      </c>
      <c r="G613" t="str">
        <f t="shared" si="60"/>
        <v>MO</v>
      </c>
      <c r="H613" s="81">
        <f t="shared" si="61"/>
        <v>0</v>
      </c>
    </row>
    <row r="614" spans="2:8" x14ac:dyDescent="0.2">
      <c r="B614">
        <f t="shared" si="62"/>
        <v>2</v>
      </c>
      <c r="C614">
        <f t="shared" si="62"/>
        <v>3</v>
      </c>
      <c r="D614">
        <f t="shared" si="62"/>
        <v>2</v>
      </c>
      <c r="E614" s="147">
        <v>5</v>
      </c>
      <c r="F614" s="147" t="str">
        <f t="shared" si="58"/>
        <v>2325</v>
      </c>
      <c r="G614" t="str">
        <f t="shared" si="60"/>
        <v>DI</v>
      </c>
      <c r="H614" s="81">
        <f t="shared" si="61"/>
        <v>0</v>
      </c>
    </row>
    <row r="615" spans="2:8" x14ac:dyDescent="0.2">
      <c r="B615">
        <f t="shared" si="62"/>
        <v>2</v>
      </c>
      <c r="C615">
        <f t="shared" si="62"/>
        <v>3</v>
      </c>
      <c r="D615">
        <f t="shared" si="62"/>
        <v>3</v>
      </c>
      <c r="E615" s="147">
        <v>5</v>
      </c>
      <c r="F615" s="147" t="str">
        <f t="shared" si="58"/>
        <v>2335</v>
      </c>
      <c r="G615" t="str">
        <f t="shared" si="60"/>
        <v>MI</v>
      </c>
      <c r="H615" s="81">
        <f t="shared" si="61"/>
        <v>0</v>
      </c>
    </row>
    <row r="616" spans="2:8" x14ac:dyDescent="0.2">
      <c r="B616">
        <f t="shared" si="62"/>
        <v>2</v>
      </c>
      <c r="C616">
        <f t="shared" si="62"/>
        <v>3</v>
      </c>
      <c r="D616">
        <f t="shared" si="62"/>
        <v>4</v>
      </c>
      <c r="E616" s="147">
        <v>5</v>
      </c>
      <c r="F616" s="147" t="str">
        <f t="shared" si="58"/>
        <v>2345</v>
      </c>
      <c r="G616" t="str">
        <f t="shared" si="60"/>
        <v>DO</v>
      </c>
      <c r="H616" s="81">
        <f t="shared" si="61"/>
        <v>0</v>
      </c>
    </row>
    <row r="617" spans="2:8" x14ac:dyDescent="0.2">
      <c r="B617">
        <f t="shared" si="62"/>
        <v>2</v>
      </c>
      <c r="C617">
        <f t="shared" si="62"/>
        <v>3</v>
      </c>
      <c r="D617">
        <f t="shared" si="62"/>
        <v>5</v>
      </c>
      <c r="E617" s="147">
        <v>5</v>
      </c>
      <c r="F617" s="147" t="str">
        <f t="shared" si="58"/>
        <v>2355</v>
      </c>
      <c r="G617" t="str">
        <f t="shared" si="60"/>
        <v>FR</v>
      </c>
      <c r="H617" s="81">
        <f t="shared" si="61"/>
        <v>0</v>
      </c>
    </row>
    <row r="618" spans="2:8" x14ac:dyDescent="0.2">
      <c r="B618">
        <f t="shared" si="62"/>
        <v>2</v>
      </c>
      <c r="C618">
        <f t="shared" si="62"/>
        <v>3</v>
      </c>
      <c r="D618">
        <f t="shared" si="62"/>
        <v>6</v>
      </c>
      <c r="E618" s="147">
        <v>5</v>
      </c>
      <c r="F618" s="147" t="str">
        <f t="shared" si="58"/>
        <v>2365</v>
      </c>
      <c r="G618" t="str">
        <f t="shared" si="60"/>
        <v>SA</v>
      </c>
      <c r="H618" s="81">
        <f t="shared" si="61"/>
        <v>0</v>
      </c>
    </row>
    <row r="619" spans="2:8" x14ac:dyDescent="0.2">
      <c r="B619">
        <f t="shared" si="62"/>
        <v>2</v>
      </c>
      <c r="C619">
        <f t="shared" si="62"/>
        <v>3</v>
      </c>
      <c r="D619">
        <f t="shared" si="62"/>
        <v>7</v>
      </c>
      <c r="E619" s="147">
        <v>5</v>
      </c>
      <c r="F619" s="147" t="str">
        <f t="shared" si="58"/>
        <v>2375</v>
      </c>
      <c r="G619" t="str">
        <f t="shared" si="60"/>
        <v>SO</v>
      </c>
      <c r="H619" s="81">
        <f t="shared" si="61"/>
        <v>0</v>
      </c>
    </row>
    <row r="620" spans="2:8" x14ac:dyDescent="0.2">
      <c r="B620">
        <f t="shared" si="62"/>
        <v>2</v>
      </c>
      <c r="C620">
        <f t="shared" si="62"/>
        <v>4</v>
      </c>
      <c r="D620">
        <f t="shared" si="62"/>
        <v>1</v>
      </c>
      <c r="E620" s="147">
        <v>5</v>
      </c>
      <c r="F620" s="147" t="str">
        <f t="shared" si="58"/>
        <v>2415</v>
      </c>
      <c r="G620" t="str">
        <f t="shared" si="60"/>
        <v>MO</v>
      </c>
      <c r="H620" s="81">
        <f t="shared" si="61"/>
        <v>0</v>
      </c>
    </row>
    <row r="621" spans="2:8" x14ac:dyDescent="0.2">
      <c r="B621">
        <f t="shared" si="62"/>
        <v>2</v>
      </c>
      <c r="C621">
        <f t="shared" si="62"/>
        <v>4</v>
      </c>
      <c r="D621">
        <f t="shared" si="62"/>
        <v>2</v>
      </c>
      <c r="E621" s="147">
        <v>5</v>
      </c>
      <c r="F621" s="147" t="str">
        <f t="shared" si="58"/>
        <v>2425</v>
      </c>
      <c r="G621" t="str">
        <f t="shared" si="60"/>
        <v>DI</v>
      </c>
      <c r="H621" s="81">
        <f t="shared" si="61"/>
        <v>0</v>
      </c>
    </row>
    <row r="622" spans="2:8" x14ac:dyDescent="0.2">
      <c r="B622">
        <f t="shared" si="62"/>
        <v>2</v>
      </c>
      <c r="C622">
        <f t="shared" si="62"/>
        <v>4</v>
      </c>
      <c r="D622">
        <f t="shared" si="62"/>
        <v>3</v>
      </c>
      <c r="E622" s="147">
        <v>5</v>
      </c>
      <c r="F622" s="147" t="str">
        <f t="shared" si="58"/>
        <v>2435</v>
      </c>
      <c r="G622" t="str">
        <f t="shared" si="60"/>
        <v>MI</v>
      </c>
      <c r="H622" s="81">
        <f t="shared" si="61"/>
        <v>0</v>
      </c>
    </row>
    <row r="623" spans="2:8" x14ac:dyDescent="0.2">
      <c r="B623">
        <f t="shared" si="62"/>
        <v>2</v>
      </c>
      <c r="C623">
        <f t="shared" si="62"/>
        <v>4</v>
      </c>
      <c r="D623">
        <f t="shared" si="62"/>
        <v>4</v>
      </c>
      <c r="E623" s="147">
        <v>5</v>
      </c>
      <c r="F623" s="147" t="str">
        <f t="shared" si="58"/>
        <v>2445</v>
      </c>
      <c r="G623" t="str">
        <f t="shared" si="60"/>
        <v>DO</v>
      </c>
      <c r="H623" s="81">
        <f t="shared" si="61"/>
        <v>0</v>
      </c>
    </row>
    <row r="624" spans="2:8" x14ac:dyDescent="0.2">
      <c r="B624">
        <f t="shared" ref="B624:D643" si="63">B64</f>
        <v>2</v>
      </c>
      <c r="C624">
        <f t="shared" si="63"/>
        <v>4</v>
      </c>
      <c r="D624">
        <f t="shared" si="63"/>
        <v>5</v>
      </c>
      <c r="E624" s="147">
        <v>5</v>
      </c>
      <c r="F624" s="147" t="str">
        <f t="shared" si="58"/>
        <v>2455</v>
      </c>
      <c r="G624" t="str">
        <f t="shared" si="60"/>
        <v>FR</v>
      </c>
      <c r="H624" s="81">
        <f t="shared" si="61"/>
        <v>0</v>
      </c>
    </row>
    <row r="625" spans="2:8" x14ac:dyDescent="0.2">
      <c r="B625">
        <f t="shared" si="63"/>
        <v>2</v>
      </c>
      <c r="C625">
        <f t="shared" si="63"/>
        <v>4</v>
      </c>
      <c r="D625">
        <f t="shared" si="63"/>
        <v>6</v>
      </c>
      <c r="E625" s="147">
        <v>5</v>
      </c>
      <c r="F625" s="147" t="str">
        <f t="shared" si="58"/>
        <v>2465</v>
      </c>
      <c r="G625" t="str">
        <f t="shared" si="60"/>
        <v>SA</v>
      </c>
      <c r="H625" s="81">
        <f t="shared" si="61"/>
        <v>0</v>
      </c>
    </row>
    <row r="626" spans="2:8" x14ac:dyDescent="0.2">
      <c r="B626">
        <f t="shared" si="63"/>
        <v>2</v>
      </c>
      <c r="C626">
        <f t="shared" si="63"/>
        <v>4</v>
      </c>
      <c r="D626">
        <f t="shared" si="63"/>
        <v>7</v>
      </c>
      <c r="E626" s="147">
        <v>5</v>
      </c>
      <c r="F626" s="147" t="str">
        <f t="shared" si="58"/>
        <v>2475</v>
      </c>
      <c r="G626" t="str">
        <f t="shared" si="60"/>
        <v>SO</v>
      </c>
      <c r="H626" s="81">
        <f t="shared" si="61"/>
        <v>0</v>
      </c>
    </row>
    <row r="627" spans="2:8" x14ac:dyDescent="0.2">
      <c r="B627">
        <f t="shared" si="63"/>
        <v>2</v>
      </c>
      <c r="C627">
        <f t="shared" si="63"/>
        <v>5</v>
      </c>
      <c r="D627">
        <f t="shared" si="63"/>
        <v>1</v>
      </c>
      <c r="E627" s="147">
        <v>5</v>
      </c>
      <c r="F627" s="147" t="str">
        <f t="shared" si="58"/>
        <v>2515</v>
      </c>
      <c r="G627" t="str">
        <f t="shared" si="60"/>
        <v>MO</v>
      </c>
      <c r="H627" s="81">
        <f t="shared" si="61"/>
        <v>0</v>
      </c>
    </row>
    <row r="628" spans="2:8" x14ac:dyDescent="0.2">
      <c r="B628">
        <f t="shared" si="63"/>
        <v>2</v>
      </c>
      <c r="C628">
        <f t="shared" si="63"/>
        <v>5</v>
      </c>
      <c r="D628">
        <f t="shared" si="63"/>
        <v>2</v>
      </c>
      <c r="E628" s="147">
        <v>5</v>
      </c>
      <c r="F628" s="147" t="str">
        <f t="shared" si="58"/>
        <v>2525</v>
      </c>
      <c r="G628" t="str">
        <f t="shared" ref="G628:G659" si="64">G68</f>
        <v>DI</v>
      </c>
      <c r="H628" s="81">
        <f t="shared" ref="H628:H659" si="65">H68</f>
        <v>0</v>
      </c>
    </row>
    <row r="629" spans="2:8" x14ac:dyDescent="0.2">
      <c r="B629">
        <f t="shared" si="63"/>
        <v>2</v>
      </c>
      <c r="C629">
        <f t="shared" si="63"/>
        <v>5</v>
      </c>
      <c r="D629">
        <f t="shared" si="63"/>
        <v>3</v>
      </c>
      <c r="E629" s="147">
        <v>5</v>
      </c>
      <c r="F629" s="147" t="str">
        <f t="shared" si="58"/>
        <v>2535</v>
      </c>
      <c r="G629" t="str">
        <f t="shared" si="64"/>
        <v>MI</v>
      </c>
      <c r="H629" s="81">
        <f t="shared" si="65"/>
        <v>0</v>
      </c>
    </row>
    <row r="630" spans="2:8" x14ac:dyDescent="0.2">
      <c r="B630">
        <f t="shared" si="63"/>
        <v>2</v>
      </c>
      <c r="C630">
        <f t="shared" si="63"/>
        <v>5</v>
      </c>
      <c r="D630">
        <f t="shared" si="63"/>
        <v>4</v>
      </c>
      <c r="E630" s="147">
        <v>5</v>
      </c>
      <c r="F630" s="147" t="str">
        <f t="shared" si="58"/>
        <v>2545</v>
      </c>
      <c r="G630" t="str">
        <f t="shared" si="64"/>
        <v>DO</v>
      </c>
      <c r="H630" s="81">
        <f t="shared" si="65"/>
        <v>0</v>
      </c>
    </row>
    <row r="631" spans="2:8" x14ac:dyDescent="0.2">
      <c r="B631">
        <f t="shared" si="63"/>
        <v>2</v>
      </c>
      <c r="C631">
        <f t="shared" si="63"/>
        <v>5</v>
      </c>
      <c r="D631">
        <f t="shared" si="63"/>
        <v>5</v>
      </c>
      <c r="E631" s="147">
        <v>5</v>
      </c>
      <c r="F631" s="147" t="str">
        <f t="shared" si="58"/>
        <v>2555</v>
      </c>
      <c r="G631" t="str">
        <f t="shared" si="64"/>
        <v>FR</v>
      </c>
      <c r="H631" s="81">
        <f t="shared" si="65"/>
        <v>0</v>
      </c>
    </row>
    <row r="632" spans="2:8" x14ac:dyDescent="0.2">
      <c r="B632">
        <f t="shared" si="63"/>
        <v>2</v>
      </c>
      <c r="C632">
        <f t="shared" si="63"/>
        <v>5</v>
      </c>
      <c r="D632">
        <f t="shared" si="63"/>
        <v>6</v>
      </c>
      <c r="E632" s="147">
        <v>5</v>
      </c>
      <c r="F632" s="147" t="str">
        <f t="shared" si="58"/>
        <v>2565</v>
      </c>
      <c r="G632" t="str">
        <f t="shared" si="64"/>
        <v>SA</v>
      </c>
      <c r="H632" s="81">
        <f t="shared" si="65"/>
        <v>0</v>
      </c>
    </row>
    <row r="633" spans="2:8" x14ac:dyDescent="0.2">
      <c r="B633">
        <f t="shared" si="63"/>
        <v>2</v>
      </c>
      <c r="C633">
        <f t="shared" si="63"/>
        <v>5</v>
      </c>
      <c r="D633">
        <f t="shared" si="63"/>
        <v>7</v>
      </c>
      <c r="E633" s="147">
        <v>5</v>
      </c>
      <c r="F633" s="147" t="str">
        <f t="shared" si="58"/>
        <v>2575</v>
      </c>
      <c r="G633" t="str">
        <f t="shared" si="64"/>
        <v>SO</v>
      </c>
      <c r="H633" s="81">
        <f t="shared" si="65"/>
        <v>0</v>
      </c>
    </row>
    <row r="634" spans="2:8" x14ac:dyDescent="0.2">
      <c r="B634">
        <f t="shared" si="63"/>
        <v>3</v>
      </c>
      <c r="C634">
        <f t="shared" si="63"/>
        <v>1</v>
      </c>
      <c r="D634">
        <f t="shared" si="63"/>
        <v>1</v>
      </c>
      <c r="E634" s="147">
        <v>5</v>
      </c>
      <c r="F634" s="147" t="str">
        <f t="shared" si="58"/>
        <v>3115</v>
      </c>
      <c r="G634" t="str">
        <f t="shared" si="64"/>
        <v>MO</v>
      </c>
      <c r="H634" s="81">
        <f t="shared" si="65"/>
        <v>0</v>
      </c>
    </row>
    <row r="635" spans="2:8" x14ac:dyDescent="0.2">
      <c r="B635">
        <f t="shared" si="63"/>
        <v>3</v>
      </c>
      <c r="C635">
        <f t="shared" si="63"/>
        <v>1</v>
      </c>
      <c r="D635">
        <f t="shared" si="63"/>
        <v>2</v>
      </c>
      <c r="E635" s="147">
        <v>5</v>
      </c>
      <c r="F635" s="147" t="str">
        <f t="shared" si="58"/>
        <v>3125</v>
      </c>
      <c r="G635" t="str">
        <f t="shared" si="64"/>
        <v>DI</v>
      </c>
      <c r="H635" s="81">
        <f t="shared" si="65"/>
        <v>0</v>
      </c>
    </row>
    <row r="636" spans="2:8" x14ac:dyDescent="0.2">
      <c r="B636">
        <f t="shared" si="63"/>
        <v>3</v>
      </c>
      <c r="C636">
        <f t="shared" si="63"/>
        <v>1</v>
      </c>
      <c r="D636">
        <f t="shared" si="63"/>
        <v>3</v>
      </c>
      <c r="E636" s="147">
        <v>5</v>
      </c>
      <c r="F636" s="147" t="str">
        <f t="shared" si="58"/>
        <v>3135</v>
      </c>
      <c r="G636" t="str">
        <f t="shared" si="64"/>
        <v>MI</v>
      </c>
      <c r="H636" s="81">
        <f t="shared" si="65"/>
        <v>0</v>
      </c>
    </row>
    <row r="637" spans="2:8" x14ac:dyDescent="0.2">
      <c r="B637">
        <f t="shared" si="63"/>
        <v>3</v>
      </c>
      <c r="C637">
        <f t="shared" si="63"/>
        <v>1</v>
      </c>
      <c r="D637">
        <f t="shared" si="63"/>
        <v>4</v>
      </c>
      <c r="E637" s="147">
        <v>5</v>
      </c>
      <c r="F637" s="147" t="str">
        <f t="shared" si="58"/>
        <v>3145</v>
      </c>
      <c r="G637" t="str">
        <f t="shared" si="64"/>
        <v>DO</v>
      </c>
      <c r="H637" s="81">
        <f t="shared" si="65"/>
        <v>0</v>
      </c>
    </row>
    <row r="638" spans="2:8" x14ac:dyDescent="0.2">
      <c r="B638">
        <f t="shared" si="63"/>
        <v>3</v>
      </c>
      <c r="C638">
        <f t="shared" si="63"/>
        <v>1</v>
      </c>
      <c r="D638">
        <f t="shared" si="63"/>
        <v>5</v>
      </c>
      <c r="E638" s="147">
        <v>5</v>
      </c>
      <c r="F638" s="147" t="str">
        <f t="shared" si="58"/>
        <v>3155</v>
      </c>
      <c r="G638" t="str">
        <f t="shared" si="64"/>
        <v>FR</v>
      </c>
      <c r="H638" s="81">
        <f t="shared" si="65"/>
        <v>0</v>
      </c>
    </row>
    <row r="639" spans="2:8" x14ac:dyDescent="0.2">
      <c r="B639">
        <f t="shared" si="63"/>
        <v>3</v>
      </c>
      <c r="C639">
        <f t="shared" si="63"/>
        <v>1</v>
      </c>
      <c r="D639">
        <f t="shared" si="63"/>
        <v>6</v>
      </c>
      <c r="E639" s="147">
        <v>5</v>
      </c>
      <c r="F639" s="147" t="str">
        <f t="shared" si="58"/>
        <v>3165</v>
      </c>
      <c r="G639" t="str">
        <f t="shared" si="64"/>
        <v>SA</v>
      </c>
      <c r="H639" s="81">
        <f t="shared" si="65"/>
        <v>0</v>
      </c>
    </row>
    <row r="640" spans="2:8" x14ac:dyDescent="0.2">
      <c r="B640">
        <f t="shared" si="63"/>
        <v>3</v>
      </c>
      <c r="C640">
        <f t="shared" si="63"/>
        <v>1</v>
      </c>
      <c r="D640">
        <f t="shared" si="63"/>
        <v>7</v>
      </c>
      <c r="E640" s="147">
        <v>5</v>
      </c>
      <c r="F640" s="147" t="str">
        <f t="shared" si="58"/>
        <v>3175</v>
      </c>
      <c r="G640" t="str">
        <f t="shared" si="64"/>
        <v>SO</v>
      </c>
      <c r="H640" s="81">
        <f t="shared" si="65"/>
        <v>0</v>
      </c>
    </row>
    <row r="641" spans="2:8" x14ac:dyDescent="0.2">
      <c r="B641">
        <f t="shared" si="63"/>
        <v>3</v>
      </c>
      <c r="C641">
        <f t="shared" si="63"/>
        <v>2</v>
      </c>
      <c r="D641">
        <f t="shared" si="63"/>
        <v>1</v>
      </c>
      <c r="E641" s="147">
        <v>5</v>
      </c>
      <c r="F641" s="147" t="str">
        <f t="shared" si="58"/>
        <v>3215</v>
      </c>
      <c r="G641" t="str">
        <f t="shared" si="64"/>
        <v>MO</v>
      </c>
      <c r="H641" s="81">
        <f t="shared" si="65"/>
        <v>0</v>
      </c>
    </row>
    <row r="642" spans="2:8" x14ac:dyDescent="0.2">
      <c r="B642">
        <f t="shared" si="63"/>
        <v>3</v>
      </c>
      <c r="C642">
        <f t="shared" si="63"/>
        <v>2</v>
      </c>
      <c r="D642">
        <f t="shared" si="63"/>
        <v>2</v>
      </c>
      <c r="E642" s="147">
        <v>5</v>
      </c>
      <c r="F642" s="147" t="str">
        <f t="shared" si="58"/>
        <v>3225</v>
      </c>
      <c r="G642" t="str">
        <f t="shared" si="64"/>
        <v>DI</v>
      </c>
      <c r="H642" s="81">
        <f t="shared" si="65"/>
        <v>0</v>
      </c>
    </row>
    <row r="643" spans="2:8" x14ac:dyDescent="0.2">
      <c r="B643">
        <f t="shared" si="63"/>
        <v>3</v>
      </c>
      <c r="C643">
        <f t="shared" si="63"/>
        <v>2</v>
      </c>
      <c r="D643">
        <f t="shared" si="63"/>
        <v>3</v>
      </c>
      <c r="E643" s="147">
        <v>5</v>
      </c>
      <c r="F643" s="147" t="str">
        <f t="shared" si="58"/>
        <v>3235</v>
      </c>
      <c r="G643" t="str">
        <f t="shared" si="64"/>
        <v>MI</v>
      </c>
      <c r="H643" s="81">
        <f t="shared" si="65"/>
        <v>0</v>
      </c>
    </row>
    <row r="644" spans="2:8" x14ac:dyDescent="0.2">
      <c r="B644">
        <f t="shared" ref="B644:D663" si="66">B84</f>
        <v>3</v>
      </c>
      <c r="C644">
        <f t="shared" si="66"/>
        <v>2</v>
      </c>
      <c r="D644">
        <f t="shared" si="66"/>
        <v>4</v>
      </c>
      <c r="E644" s="147">
        <v>5</v>
      </c>
      <c r="F644" s="147" t="str">
        <f t="shared" si="58"/>
        <v>3245</v>
      </c>
      <c r="G644" t="str">
        <f t="shared" si="64"/>
        <v>DO</v>
      </c>
      <c r="H644" s="81">
        <f t="shared" si="65"/>
        <v>0</v>
      </c>
    </row>
    <row r="645" spans="2:8" x14ac:dyDescent="0.2">
      <c r="B645">
        <f t="shared" si="66"/>
        <v>3</v>
      </c>
      <c r="C645">
        <f t="shared" si="66"/>
        <v>2</v>
      </c>
      <c r="D645">
        <f t="shared" si="66"/>
        <v>5</v>
      </c>
      <c r="E645" s="147">
        <v>5</v>
      </c>
      <c r="F645" s="147" t="str">
        <f t="shared" ref="F645:F708" si="67">CONCATENATE(B645,C645,D645,E645)</f>
        <v>3255</v>
      </c>
      <c r="G645" t="str">
        <f t="shared" si="64"/>
        <v>FR</v>
      </c>
      <c r="H645" s="81">
        <f t="shared" si="65"/>
        <v>0</v>
      </c>
    </row>
    <row r="646" spans="2:8" x14ac:dyDescent="0.2">
      <c r="B646">
        <f t="shared" si="66"/>
        <v>3</v>
      </c>
      <c r="C646">
        <f t="shared" si="66"/>
        <v>2</v>
      </c>
      <c r="D646">
        <f t="shared" si="66"/>
        <v>6</v>
      </c>
      <c r="E646" s="147">
        <v>5</v>
      </c>
      <c r="F646" s="147" t="str">
        <f t="shared" si="67"/>
        <v>3265</v>
      </c>
      <c r="G646" t="str">
        <f t="shared" si="64"/>
        <v>SA</v>
      </c>
      <c r="H646" s="81">
        <f t="shared" si="65"/>
        <v>0</v>
      </c>
    </row>
    <row r="647" spans="2:8" x14ac:dyDescent="0.2">
      <c r="B647">
        <f t="shared" si="66"/>
        <v>3</v>
      </c>
      <c r="C647">
        <f t="shared" si="66"/>
        <v>2</v>
      </c>
      <c r="D647">
        <f t="shared" si="66"/>
        <v>7</v>
      </c>
      <c r="E647" s="147">
        <v>5</v>
      </c>
      <c r="F647" s="147" t="str">
        <f t="shared" si="67"/>
        <v>3275</v>
      </c>
      <c r="G647" t="str">
        <f t="shared" si="64"/>
        <v>SO</v>
      </c>
      <c r="H647" s="81">
        <f t="shared" si="65"/>
        <v>0</v>
      </c>
    </row>
    <row r="648" spans="2:8" x14ac:dyDescent="0.2">
      <c r="B648">
        <f t="shared" si="66"/>
        <v>3</v>
      </c>
      <c r="C648">
        <f t="shared" si="66"/>
        <v>3</v>
      </c>
      <c r="D648">
        <f t="shared" si="66"/>
        <v>1</v>
      </c>
      <c r="E648" s="147">
        <v>5</v>
      </c>
      <c r="F648" s="147" t="str">
        <f t="shared" si="67"/>
        <v>3315</v>
      </c>
      <c r="G648" t="str">
        <f t="shared" si="64"/>
        <v>MO</v>
      </c>
      <c r="H648" s="81">
        <f t="shared" si="65"/>
        <v>0</v>
      </c>
    </row>
    <row r="649" spans="2:8" x14ac:dyDescent="0.2">
      <c r="B649">
        <f t="shared" si="66"/>
        <v>3</v>
      </c>
      <c r="C649">
        <f t="shared" si="66"/>
        <v>3</v>
      </c>
      <c r="D649">
        <f t="shared" si="66"/>
        <v>2</v>
      </c>
      <c r="E649" s="147">
        <v>5</v>
      </c>
      <c r="F649" s="147" t="str">
        <f t="shared" si="67"/>
        <v>3325</v>
      </c>
      <c r="G649" t="str">
        <f t="shared" si="64"/>
        <v>DI</v>
      </c>
      <c r="H649" s="81">
        <f t="shared" si="65"/>
        <v>0</v>
      </c>
    </row>
    <row r="650" spans="2:8" x14ac:dyDescent="0.2">
      <c r="B650">
        <f t="shared" si="66"/>
        <v>3</v>
      </c>
      <c r="C650">
        <f t="shared" si="66"/>
        <v>3</v>
      </c>
      <c r="D650">
        <f t="shared" si="66"/>
        <v>3</v>
      </c>
      <c r="E650" s="147">
        <v>5</v>
      </c>
      <c r="F650" s="147" t="str">
        <f t="shared" si="67"/>
        <v>3335</v>
      </c>
      <c r="G650" t="str">
        <f t="shared" si="64"/>
        <v>MI</v>
      </c>
      <c r="H650" s="81">
        <f t="shared" si="65"/>
        <v>0</v>
      </c>
    </row>
    <row r="651" spans="2:8" x14ac:dyDescent="0.2">
      <c r="B651">
        <f t="shared" si="66"/>
        <v>3</v>
      </c>
      <c r="C651">
        <f t="shared" si="66"/>
        <v>3</v>
      </c>
      <c r="D651">
        <f t="shared" si="66"/>
        <v>4</v>
      </c>
      <c r="E651" s="147">
        <v>5</v>
      </c>
      <c r="F651" s="147" t="str">
        <f t="shared" si="67"/>
        <v>3345</v>
      </c>
      <c r="G651" t="str">
        <f t="shared" si="64"/>
        <v>DO</v>
      </c>
      <c r="H651" s="81">
        <f t="shared" si="65"/>
        <v>0</v>
      </c>
    </row>
    <row r="652" spans="2:8" x14ac:dyDescent="0.2">
      <c r="B652">
        <f t="shared" si="66"/>
        <v>3</v>
      </c>
      <c r="C652">
        <f t="shared" si="66"/>
        <v>3</v>
      </c>
      <c r="D652">
        <f t="shared" si="66"/>
        <v>5</v>
      </c>
      <c r="E652" s="147">
        <v>5</v>
      </c>
      <c r="F652" s="147" t="str">
        <f t="shared" si="67"/>
        <v>3355</v>
      </c>
      <c r="G652" t="str">
        <f t="shared" si="64"/>
        <v>FR</v>
      </c>
      <c r="H652" s="81">
        <f t="shared" si="65"/>
        <v>0</v>
      </c>
    </row>
    <row r="653" spans="2:8" x14ac:dyDescent="0.2">
      <c r="B653">
        <f t="shared" si="66"/>
        <v>3</v>
      </c>
      <c r="C653">
        <f t="shared" si="66"/>
        <v>3</v>
      </c>
      <c r="D653">
        <f t="shared" si="66"/>
        <v>6</v>
      </c>
      <c r="E653" s="147">
        <v>5</v>
      </c>
      <c r="F653" s="147" t="str">
        <f t="shared" si="67"/>
        <v>3365</v>
      </c>
      <c r="G653" t="str">
        <f t="shared" si="64"/>
        <v>SA</v>
      </c>
      <c r="H653" s="81">
        <f t="shared" si="65"/>
        <v>0</v>
      </c>
    </row>
    <row r="654" spans="2:8" x14ac:dyDescent="0.2">
      <c r="B654">
        <f t="shared" si="66"/>
        <v>3</v>
      </c>
      <c r="C654">
        <f t="shared" si="66"/>
        <v>3</v>
      </c>
      <c r="D654">
        <f t="shared" si="66"/>
        <v>7</v>
      </c>
      <c r="E654" s="147">
        <v>5</v>
      </c>
      <c r="F654" s="147" t="str">
        <f t="shared" si="67"/>
        <v>3375</v>
      </c>
      <c r="G654" t="str">
        <f t="shared" si="64"/>
        <v>SO</v>
      </c>
      <c r="H654" s="81">
        <f t="shared" si="65"/>
        <v>0</v>
      </c>
    </row>
    <row r="655" spans="2:8" x14ac:dyDescent="0.2">
      <c r="B655">
        <f t="shared" si="66"/>
        <v>3</v>
      </c>
      <c r="C655">
        <f t="shared" si="66"/>
        <v>4</v>
      </c>
      <c r="D655">
        <f t="shared" si="66"/>
        <v>1</v>
      </c>
      <c r="E655" s="147">
        <v>5</v>
      </c>
      <c r="F655" s="147" t="str">
        <f t="shared" si="67"/>
        <v>3415</v>
      </c>
      <c r="G655" t="str">
        <f t="shared" si="64"/>
        <v>MO</v>
      </c>
      <c r="H655" s="81">
        <f t="shared" si="65"/>
        <v>0</v>
      </c>
    </row>
    <row r="656" spans="2:8" x14ac:dyDescent="0.2">
      <c r="B656">
        <f t="shared" si="66"/>
        <v>3</v>
      </c>
      <c r="C656">
        <f t="shared" si="66"/>
        <v>4</v>
      </c>
      <c r="D656">
        <f t="shared" si="66"/>
        <v>2</v>
      </c>
      <c r="E656" s="147">
        <v>5</v>
      </c>
      <c r="F656" s="147" t="str">
        <f t="shared" si="67"/>
        <v>3425</v>
      </c>
      <c r="G656" t="str">
        <f t="shared" si="64"/>
        <v>DI</v>
      </c>
      <c r="H656" s="81">
        <f t="shared" si="65"/>
        <v>0</v>
      </c>
    </row>
    <row r="657" spans="2:8" x14ac:dyDescent="0.2">
      <c r="B657">
        <f t="shared" si="66"/>
        <v>3</v>
      </c>
      <c r="C657">
        <f t="shared" si="66"/>
        <v>4</v>
      </c>
      <c r="D657">
        <f t="shared" si="66"/>
        <v>3</v>
      </c>
      <c r="E657" s="147">
        <v>5</v>
      </c>
      <c r="F657" s="147" t="str">
        <f t="shared" si="67"/>
        <v>3435</v>
      </c>
      <c r="G657" t="str">
        <f t="shared" si="64"/>
        <v>MI</v>
      </c>
      <c r="H657" s="81">
        <f t="shared" si="65"/>
        <v>0</v>
      </c>
    </row>
    <row r="658" spans="2:8" x14ac:dyDescent="0.2">
      <c r="B658">
        <f t="shared" si="66"/>
        <v>3</v>
      </c>
      <c r="C658">
        <f t="shared" si="66"/>
        <v>4</v>
      </c>
      <c r="D658">
        <f t="shared" si="66"/>
        <v>4</v>
      </c>
      <c r="E658" s="147">
        <v>5</v>
      </c>
      <c r="F658" s="147" t="str">
        <f t="shared" si="67"/>
        <v>3445</v>
      </c>
      <c r="G658" t="str">
        <f t="shared" si="64"/>
        <v>DO</v>
      </c>
      <c r="H658" s="81">
        <f t="shared" si="65"/>
        <v>0</v>
      </c>
    </row>
    <row r="659" spans="2:8" x14ac:dyDescent="0.2">
      <c r="B659">
        <f t="shared" si="66"/>
        <v>3</v>
      </c>
      <c r="C659">
        <f t="shared" si="66"/>
        <v>4</v>
      </c>
      <c r="D659">
        <f t="shared" si="66"/>
        <v>5</v>
      </c>
      <c r="E659" s="147">
        <v>5</v>
      </c>
      <c r="F659" s="147" t="str">
        <f t="shared" si="67"/>
        <v>3455</v>
      </c>
      <c r="G659" t="str">
        <f t="shared" si="64"/>
        <v>FR</v>
      </c>
      <c r="H659" s="81">
        <f t="shared" si="65"/>
        <v>0</v>
      </c>
    </row>
    <row r="660" spans="2:8" x14ac:dyDescent="0.2">
      <c r="B660">
        <f t="shared" si="66"/>
        <v>3</v>
      </c>
      <c r="C660">
        <f t="shared" si="66"/>
        <v>4</v>
      </c>
      <c r="D660">
        <f t="shared" si="66"/>
        <v>6</v>
      </c>
      <c r="E660" s="147">
        <v>5</v>
      </c>
      <c r="F660" s="147" t="str">
        <f t="shared" si="67"/>
        <v>3465</v>
      </c>
      <c r="G660" t="str">
        <f t="shared" ref="G660:G691" si="68">G100</f>
        <v>SA</v>
      </c>
      <c r="H660" s="81">
        <f t="shared" ref="H660:H691" si="69">H100</f>
        <v>0</v>
      </c>
    </row>
    <row r="661" spans="2:8" x14ac:dyDescent="0.2">
      <c r="B661">
        <f t="shared" si="66"/>
        <v>3</v>
      </c>
      <c r="C661">
        <f t="shared" si="66"/>
        <v>4</v>
      </c>
      <c r="D661">
        <f t="shared" si="66"/>
        <v>7</v>
      </c>
      <c r="E661" s="147">
        <v>5</v>
      </c>
      <c r="F661" s="147" t="str">
        <f t="shared" si="67"/>
        <v>3475</v>
      </c>
      <c r="G661" t="str">
        <f t="shared" si="68"/>
        <v>SO</v>
      </c>
      <c r="H661" s="81">
        <f t="shared" si="69"/>
        <v>0</v>
      </c>
    </row>
    <row r="662" spans="2:8" x14ac:dyDescent="0.2">
      <c r="B662">
        <f t="shared" si="66"/>
        <v>3</v>
      </c>
      <c r="C662">
        <f t="shared" si="66"/>
        <v>5</v>
      </c>
      <c r="D662">
        <f t="shared" si="66"/>
        <v>1</v>
      </c>
      <c r="E662" s="147">
        <v>5</v>
      </c>
      <c r="F662" s="147" t="str">
        <f t="shared" si="67"/>
        <v>3515</v>
      </c>
      <c r="G662" t="str">
        <f t="shared" si="68"/>
        <v>MO</v>
      </c>
      <c r="H662" s="81">
        <f t="shared" si="69"/>
        <v>0</v>
      </c>
    </row>
    <row r="663" spans="2:8" x14ac:dyDescent="0.2">
      <c r="B663">
        <f t="shared" si="66"/>
        <v>3</v>
      </c>
      <c r="C663">
        <f t="shared" si="66"/>
        <v>5</v>
      </c>
      <c r="D663">
        <f t="shared" si="66"/>
        <v>2</v>
      </c>
      <c r="E663" s="147">
        <v>5</v>
      </c>
      <c r="F663" s="147" t="str">
        <f t="shared" si="67"/>
        <v>3525</v>
      </c>
      <c r="G663" t="str">
        <f t="shared" si="68"/>
        <v>DI</v>
      </c>
      <c r="H663" s="81">
        <f t="shared" si="69"/>
        <v>0</v>
      </c>
    </row>
    <row r="664" spans="2:8" x14ac:dyDescent="0.2">
      <c r="B664">
        <f t="shared" ref="B664:D683" si="70">B104</f>
        <v>3</v>
      </c>
      <c r="C664">
        <f t="shared" si="70"/>
        <v>5</v>
      </c>
      <c r="D664">
        <f t="shared" si="70"/>
        <v>3</v>
      </c>
      <c r="E664" s="147">
        <v>5</v>
      </c>
      <c r="F664" s="147" t="str">
        <f t="shared" si="67"/>
        <v>3535</v>
      </c>
      <c r="G664" t="str">
        <f t="shared" si="68"/>
        <v>MI</v>
      </c>
      <c r="H664" s="81">
        <f t="shared" si="69"/>
        <v>0</v>
      </c>
    </row>
    <row r="665" spans="2:8" x14ac:dyDescent="0.2">
      <c r="B665">
        <f t="shared" si="70"/>
        <v>3</v>
      </c>
      <c r="C665">
        <f t="shared" si="70"/>
        <v>5</v>
      </c>
      <c r="D665">
        <f t="shared" si="70"/>
        <v>4</v>
      </c>
      <c r="E665" s="147">
        <v>5</v>
      </c>
      <c r="F665" s="147" t="str">
        <f t="shared" si="67"/>
        <v>3545</v>
      </c>
      <c r="G665" t="str">
        <f t="shared" si="68"/>
        <v>DO</v>
      </c>
      <c r="H665" s="81">
        <f t="shared" si="69"/>
        <v>0</v>
      </c>
    </row>
    <row r="666" spans="2:8" x14ac:dyDescent="0.2">
      <c r="B666">
        <f t="shared" si="70"/>
        <v>3</v>
      </c>
      <c r="C666">
        <f t="shared" si="70"/>
        <v>5</v>
      </c>
      <c r="D666">
        <f t="shared" si="70"/>
        <v>5</v>
      </c>
      <c r="E666" s="147">
        <v>5</v>
      </c>
      <c r="F666" s="147" t="str">
        <f t="shared" si="67"/>
        <v>3555</v>
      </c>
      <c r="G666" t="str">
        <f t="shared" si="68"/>
        <v>FR</v>
      </c>
      <c r="H666" s="81">
        <f t="shared" si="69"/>
        <v>0</v>
      </c>
    </row>
    <row r="667" spans="2:8" x14ac:dyDescent="0.2">
      <c r="B667">
        <f t="shared" si="70"/>
        <v>3</v>
      </c>
      <c r="C667">
        <f t="shared" si="70"/>
        <v>5</v>
      </c>
      <c r="D667">
        <f t="shared" si="70"/>
        <v>6</v>
      </c>
      <c r="E667" s="147">
        <v>5</v>
      </c>
      <c r="F667" s="147" t="str">
        <f t="shared" si="67"/>
        <v>3565</v>
      </c>
      <c r="G667" t="str">
        <f t="shared" si="68"/>
        <v>SA</v>
      </c>
      <c r="H667" s="81">
        <f t="shared" si="69"/>
        <v>0</v>
      </c>
    </row>
    <row r="668" spans="2:8" x14ac:dyDescent="0.2">
      <c r="B668">
        <f t="shared" si="70"/>
        <v>3</v>
      </c>
      <c r="C668">
        <f t="shared" si="70"/>
        <v>5</v>
      </c>
      <c r="D668">
        <f t="shared" si="70"/>
        <v>7</v>
      </c>
      <c r="E668" s="147">
        <v>5</v>
      </c>
      <c r="F668" s="147" t="str">
        <f t="shared" si="67"/>
        <v>3575</v>
      </c>
      <c r="G668" t="str">
        <f t="shared" si="68"/>
        <v>SO</v>
      </c>
      <c r="H668" s="81">
        <f t="shared" si="69"/>
        <v>0</v>
      </c>
    </row>
    <row r="669" spans="2:8" x14ac:dyDescent="0.2">
      <c r="B669">
        <f t="shared" si="70"/>
        <v>4</v>
      </c>
      <c r="C669">
        <f t="shared" si="70"/>
        <v>1</v>
      </c>
      <c r="D669">
        <f t="shared" si="70"/>
        <v>1</v>
      </c>
      <c r="E669" s="147">
        <v>5</v>
      </c>
      <c r="F669" s="147" t="str">
        <f t="shared" si="67"/>
        <v>4115</v>
      </c>
      <c r="G669" t="str">
        <f t="shared" si="68"/>
        <v>MO</v>
      </c>
      <c r="H669" s="81">
        <f t="shared" si="69"/>
        <v>0</v>
      </c>
    </row>
    <row r="670" spans="2:8" x14ac:dyDescent="0.2">
      <c r="B670">
        <f t="shared" si="70"/>
        <v>4</v>
      </c>
      <c r="C670">
        <f t="shared" si="70"/>
        <v>1</v>
      </c>
      <c r="D670">
        <f t="shared" si="70"/>
        <v>2</v>
      </c>
      <c r="E670" s="147">
        <v>5</v>
      </c>
      <c r="F670" s="147" t="str">
        <f t="shared" si="67"/>
        <v>4125</v>
      </c>
      <c r="G670" t="str">
        <f t="shared" si="68"/>
        <v>DI</v>
      </c>
      <c r="H670" s="81">
        <f t="shared" si="69"/>
        <v>0</v>
      </c>
    </row>
    <row r="671" spans="2:8" x14ac:dyDescent="0.2">
      <c r="B671">
        <f t="shared" si="70"/>
        <v>4</v>
      </c>
      <c r="C671">
        <f t="shared" si="70"/>
        <v>1</v>
      </c>
      <c r="D671">
        <f t="shared" si="70"/>
        <v>3</v>
      </c>
      <c r="E671" s="147">
        <v>5</v>
      </c>
      <c r="F671" s="147" t="str">
        <f t="shared" si="67"/>
        <v>4135</v>
      </c>
      <c r="G671" t="str">
        <f t="shared" si="68"/>
        <v>MI</v>
      </c>
      <c r="H671" s="81">
        <f t="shared" si="69"/>
        <v>0</v>
      </c>
    </row>
    <row r="672" spans="2:8" x14ac:dyDescent="0.2">
      <c r="B672">
        <f t="shared" si="70"/>
        <v>4</v>
      </c>
      <c r="C672">
        <f t="shared" si="70"/>
        <v>1</v>
      </c>
      <c r="D672">
        <f t="shared" si="70"/>
        <v>4</v>
      </c>
      <c r="E672" s="147">
        <v>5</v>
      </c>
      <c r="F672" s="147" t="str">
        <f t="shared" si="67"/>
        <v>4145</v>
      </c>
      <c r="G672" t="str">
        <f t="shared" si="68"/>
        <v>DO</v>
      </c>
      <c r="H672" s="81">
        <f t="shared" si="69"/>
        <v>0</v>
      </c>
    </row>
    <row r="673" spans="2:8" x14ac:dyDescent="0.2">
      <c r="B673">
        <f t="shared" si="70"/>
        <v>4</v>
      </c>
      <c r="C673">
        <f t="shared" si="70"/>
        <v>1</v>
      </c>
      <c r="D673">
        <f t="shared" si="70"/>
        <v>5</v>
      </c>
      <c r="E673" s="147">
        <v>5</v>
      </c>
      <c r="F673" s="147" t="str">
        <f t="shared" si="67"/>
        <v>4155</v>
      </c>
      <c r="G673" t="str">
        <f t="shared" si="68"/>
        <v>FR</v>
      </c>
      <c r="H673" s="81">
        <f t="shared" si="69"/>
        <v>0</v>
      </c>
    </row>
    <row r="674" spans="2:8" x14ac:dyDescent="0.2">
      <c r="B674">
        <f t="shared" si="70"/>
        <v>4</v>
      </c>
      <c r="C674">
        <f t="shared" si="70"/>
        <v>1</v>
      </c>
      <c r="D674">
        <f t="shared" si="70"/>
        <v>6</v>
      </c>
      <c r="E674" s="147">
        <v>5</v>
      </c>
      <c r="F674" s="147" t="str">
        <f t="shared" si="67"/>
        <v>4165</v>
      </c>
      <c r="G674" t="str">
        <f t="shared" si="68"/>
        <v>SA</v>
      </c>
      <c r="H674" s="81">
        <f t="shared" si="69"/>
        <v>0</v>
      </c>
    </row>
    <row r="675" spans="2:8" x14ac:dyDescent="0.2">
      <c r="B675">
        <f t="shared" si="70"/>
        <v>4</v>
      </c>
      <c r="C675">
        <f t="shared" si="70"/>
        <v>1</v>
      </c>
      <c r="D675">
        <f t="shared" si="70"/>
        <v>7</v>
      </c>
      <c r="E675" s="147">
        <v>5</v>
      </c>
      <c r="F675" s="147" t="str">
        <f t="shared" si="67"/>
        <v>4175</v>
      </c>
      <c r="G675" t="str">
        <f t="shared" si="68"/>
        <v>SO</v>
      </c>
      <c r="H675" s="81">
        <f t="shared" si="69"/>
        <v>0</v>
      </c>
    </row>
    <row r="676" spans="2:8" x14ac:dyDescent="0.2">
      <c r="B676">
        <f t="shared" si="70"/>
        <v>4</v>
      </c>
      <c r="C676">
        <f t="shared" si="70"/>
        <v>2</v>
      </c>
      <c r="D676">
        <f t="shared" si="70"/>
        <v>1</v>
      </c>
      <c r="E676" s="147">
        <v>5</v>
      </c>
      <c r="F676" s="147" t="str">
        <f t="shared" si="67"/>
        <v>4215</v>
      </c>
      <c r="G676" t="str">
        <f t="shared" si="68"/>
        <v>MO</v>
      </c>
      <c r="H676" s="81">
        <f t="shared" si="69"/>
        <v>0</v>
      </c>
    </row>
    <row r="677" spans="2:8" x14ac:dyDescent="0.2">
      <c r="B677">
        <f t="shared" si="70"/>
        <v>4</v>
      </c>
      <c r="C677">
        <f t="shared" si="70"/>
        <v>2</v>
      </c>
      <c r="D677">
        <f t="shared" si="70"/>
        <v>2</v>
      </c>
      <c r="E677" s="147">
        <v>5</v>
      </c>
      <c r="F677" s="147" t="str">
        <f t="shared" si="67"/>
        <v>4225</v>
      </c>
      <c r="G677" t="str">
        <f t="shared" si="68"/>
        <v>DI</v>
      </c>
      <c r="H677" s="81">
        <f t="shared" si="69"/>
        <v>0</v>
      </c>
    </row>
    <row r="678" spans="2:8" x14ac:dyDescent="0.2">
      <c r="B678">
        <f t="shared" si="70"/>
        <v>4</v>
      </c>
      <c r="C678">
        <f t="shared" si="70"/>
        <v>2</v>
      </c>
      <c r="D678">
        <f t="shared" si="70"/>
        <v>3</v>
      </c>
      <c r="E678" s="147">
        <v>5</v>
      </c>
      <c r="F678" s="147" t="str">
        <f t="shared" si="67"/>
        <v>4235</v>
      </c>
      <c r="G678" t="str">
        <f t="shared" si="68"/>
        <v>MI</v>
      </c>
      <c r="H678" s="81">
        <f t="shared" si="69"/>
        <v>0</v>
      </c>
    </row>
    <row r="679" spans="2:8" x14ac:dyDescent="0.2">
      <c r="B679">
        <f t="shared" si="70"/>
        <v>4</v>
      </c>
      <c r="C679">
        <f t="shared" si="70"/>
        <v>2</v>
      </c>
      <c r="D679">
        <f t="shared" si="70"/>
        <v>4</v>
      </c>
      <c r="E679" s="147">
        <v>5</v>
      </c>
      <c r="F679" s="147" t="str">
        <f t="shared" si="67"/>
        <v>4245</v>
      </c>
      <c r="G679" t="str">
        <f t="shared" si="68"/>
        <v>DO</v>
      </c>
      <c r="H679" s="81">
        <f t="shared" si="69"/>
        <v>0</v>
      </c>
    </row>
    <row r="680" spans="2:8" x14ac:dyDescent="0.2">
      <c r="B680">
        <f t="shared" si="70"/>
        <v>4</v>
      </c>
      <c r="C680">
        <f t="shared" si="70"/>
        <v>2</v>
      </c>
      <c r="D680">
        <f t="shared" si="70"/>
        <v>5</v>
      </c>
      <c r="E680" s="147">
        <v>5</v>
      </c>
      <c r="F680" s="147" t="str">
        <f t="shared" si="67"/>
        <v>4255</v>
      </c>
      <c r="G680" t="str">
        <f t="shared" si="68"/>
        <v>FR</v>
      </c>
      <c r="H680" s="81">
        <f t="shared" si="69"/>
        <v>0</v>
      </c>
    </row>
    <row r="681" spans="2:8" x14ac:dyDescent="0.2">
      <c r="B681">
        <f t="shared" si="70"/>
        <v>4</v>
      </c>
      <c r="C681">
        <f t="shared" si="70"/>
        <v>2</v>
      </c>
      <c r="D681">
        <f t="shared" si="70"/>
        <v>6</v>
      </c>
      <c r="E681" s="147">
        <v>5</v>
      </c>
      <c r="F681" s="147" t="str">
        <f t="shared" si="67"/>
        <v>4265</v>
      </c>
      <c r="G681" t="str">
        <f t="shared" si="68"/>
        <v>SA</v>
      </c>
      <c r="H681" s="81">
        <f t="shared" si="69"/>
        <v>0</v>
      </c>
    </row>
    <row r="682" spans="2:8" x14ac:dyDescent="0.2">
      <c r="B682">
        <f t="shared" si="70"/>
        <v>4</v>
      </c>
      <c r="C682">
        <f t="shared" si="70"/>
        <v>2</v>
      </c>
      <c r="D682">
        <f t="shared" si="70"/>
        <v>7</v>
      </c>
      <c r="E682" s="147">
        <v>5</v>
      </c>
      <c r="F682" s="147" t="str">
        <f t="shared" si="67"/>
        <v>4275</v>
      </c>
      <c r="G682" t="str">
        <f t="shared" si="68"/>
        <v>SO</v>
      </c>
      <c r="H682" s="81">
        <f t="shared" si="69"/>
        <v>0</v>
      </c>
    </row>
    <row r="683" spans="2:8" x14ac:dyDescent="0.2">
      <c r="B683">
        <f t="shared" si="70"/>
        <v>4</v>
      </c>
      <c r="C683">
        <f t="shared" si="70"/>
        <v>3</v>
      </c>
      <c r="D683">
        <f t="shared" si="70"/>
        <v>1</v>
      </c>
      <c r="E683" s="147">
        <v>5</v>
      </c>
      <c r="F683" s="147" t="str">
        <f t="shared" si="67"/>
        <v>4315</v>
      </c>
      <c r="G683" t="str">
        <f t="shared" si="68"/>
        <v>MO</v>
      </c>
      <c r="H683" s="81">
        <f t="shared" si="69"/>
        <v>0</v>
      </c>
    </row>
    <row r="684" spans="2:8" x14ac:dyDescent="0.2">
      <c r="B684">
        <f t="shared" ref="B684:D703" si="71">B124</f>
        <v>4</v>
      </c>
      <c r="C684">
        <f t="shared" si="71"/>
        <v>3</v>
      </c>
      <c r="D684">
        <f t="shared" si="71"/>
        <v>2</v>
      </c>
      <c r="E684" s="147">
        <v>5</v>
      </c>
      <c r="F684" s="147" t="str">
        <f t="shared" si="67"/>
        <v>4325</v>
      </c>
      <c r="G684" t="str">
        <f t="shared" si="68"/>
        <v>DI</v>
      </c>
      <c r="H684" s="81">
        <f t="shared" si="69"/>
        <v>0</v>
      </c>
    </row>
    <row r="685" spans="2:8" x14ac:dyDescent="0.2">
      <c r="B685">
        <f t="shared" si="71"/>
        <v>4</v>
      </c>
      <c r="C685">
        <f t="shared" si="71"/>
        <v>3</v>
      </c>
      <c r="D685">
        <f t="shared" si="71"/>
        <v>3</v>
      </c>
      <c r="E685" s="147">
        <v>5</v>
      </c>
      <c r="F685" s="147" t="str">
        <f t="shared" si="67"/>
        <v>4335</v>
      </c>
      <c r="G685" t="str">
        <f t="shared" si="68"/>
        <v>MI</v>
      </c>
      <c r="H685" s="81">
        <f t="shared" si="69"/>
        <v>0</v>
      </c>
    </row>
    <row r="686" spans="2:8" x14ac:dyDescent="0.2">
      <c r="B686">
        <f t="shared" si="71"/>
        <v>4</v>
      </c>
      <c r="C686">
        <f t="shared" si="71"/>
        <v>3</v>
      </c>
      <c r="D686">
        <f t="shared" si="71"/>
        <v>4</v>
      </c>
      <c r="E686" s="147">
        <v>5</v>
      </c>
      <c r="F686" s="147" t="str">
        <f t="shared" si="67"/>
        <v>4345</v>
      </c>
      <c r="G686" t="str">
        <f t="shared" si="68"/>
        <v>DO</v>
      </c>
      <c r="H686" s="81">
        <f t="shared" si="69"/>
        <v>0</v>
      </c>
    </row>
    <row r="687" spans="2:8" x14ac:dyDescent="0.2">
      <c r="B687">
        <f t="shared" si="71"/>
        <v>4</v>
      </c>
      <c r="C687">
        <f t="shared" si="71"/>
        <v>3</v>
      </c>
      <c r="D687">
        <f t="shared" si="71"/>
        <v>5</v>
      </c>
      <c r="E687" s="147">
        <v>5</v>
      </c>
      <c r="F687" s="147" t="str">
        <f t="shared" si="67"/>
        <v>4355</v>
      </c>
      <c r="G687" t="str">
        <f t="shared" si="68"/>
        <v>FR</v>
      </c>
      <c r="H687" s="81">
        <f t="shared" si="69"/>
        <v>0</v>
      </c>
    </row>
    <row r="688" spans="2:8" x14ac:dyDescent="0.2">
      <c r="B688">
        <f t="shared" si="71"/>
        <v>4</v>
      </c>
      <c r="C688">
        <f t="shared" si="71"/>
        <v>3</v>
      </c>
      <c r="D688">
        <f t="shared" si="71"/>
        <v>6</v>
      </c>
      <c r="E688" s="147">
        <v>5</v>
      </c>
      <c r="F688" s="147" t="str">
        <f t="shared" si="67"/>
        <v>4365</v>
      </c>
      <c r="G688" t="str">
        <f t="shared" si="68"/>
        <v>SA</v>
      </c>
      <c r="H688" s="81">
        <f t="shared" si="69"/>
        <v>0</v>
      </c>
    </row>
    <row r="689" spans="2:8" x14ac:dyDescent="0.2">
      <c r="B689">
        <f t="shared" si="71"/>
        <v>4</v>
      </c>
      <c r="C689">
        <f t="shared" si="71"/>
        <v>3</v>
      </c>
      <c r="D689">
        <f t="shared" si="71"/>
        <v>7</v>
      </c>
      <c r="E689" s="147">
        <v>5</v>
      </c>
      <c r="F689" s="147" t="str">
        <f t="shared" si="67"/>
        <v>4375</v>
      </c>
      <c r="G689" t="str">
        <f t="shared" si="68"/>
        <v>SO</v>
      </c>
      <c r="H689" s="81">
        <f t="shared" si="69"/>
        <v>0</v>
      </c>
    </row>
    <row r="690" spans="2:8" x14ac:dyDescent="0.2">
      <c r="B690">
        <f t="shared" si="71"/>
        <v>4</v>
      </c>
      <c r="C690">
        <f t="shared" si="71"/>
        <v>4</v>
      </c>
      <c r="D690">
        <f t="shared" si="71"/>
        <v>1</v>
      </c>
      <c r="E690" s="147">
        <v>5</v>
      </c>
      <c r="F690" s="147" t="str">
        <f t="shared" si="67"/>
        <v>4415</v>
      </c>
      <c r="G690" t="str">
        <f t="shared" si="68"/>
        <v>MO</v>
      </c>
      <c r="H690" s="81">
        <f t="shared" si="69"/>
        <v>0</v>
      </c>
    </row>
    <row r="691" spans="2:8" x14ac:dyDescent="0.2">
      <c r="B691">
        <f t="shared" si="71"/>
        <v>4</v>
      </c>
      <c r="C691">
        <f t="shared" si="71"/>
        <v>4</v>
      </c>
      <c r="D691">
        <f t="shared" si="71"/>
        <v>2</v>
      </c>
      <c r="E691" s="147">
        <v>5</v>
      </c>
      <c r="F691" s="147" t="str">
        <f t="shared" si="67"/>
        <v>4425</v>
      </c>
      <c r="G691" t="str">
        <f t="shared" si="68"/>
        <v>DI</v>
      </c>
      <c r="H691" s="81">
        <f t="shared" si="69"/>
        <v>0</v>
      </c>
    </row>
    <row r="692" spans="2:8" x14ac:dyDescent="0.2">
      <c r="B692">
        <f t="shared" si="71"/>
        <v>4</v>
      </c>
      <c r="C692">
        <f t="shared" si="71"/>
        <v>4</v>
      </c>
      <c r="D692">
        <f t="shared" si="71"/>
        <v>3</v>
      </c>
      <c r="E692" s="147">
        <v>5</v>
      </c>
      <c r="F692" s="147" t="str">
        <f t="shared" si="67"/>
        <v>4435</v>
      </c>
      <c r="G692" t="str">
        <f t="shared" ref="G692:G703" si="72">G132</f>
        <v>MI</v>
      </c>
      <c r="H692" s="81">
        <f t="shared" ref="H692:H703" si="73">H132</f>
        <v>0</v>
      </c>
    </row>
    <row r="693" spans="2:8" x14ac:dyDescent="0.2">
      <c r="B693">
        <f t="shared" si="71"/>
        <v>4</v>
      </c>
      <c r="C693">
        <f t="shared" si="71"/>
        <v>4</v>
      </c>
      <c r="D693">
        <f t="shared" si="71"/>
        <v>4</v>
      </c>
      <c r="E693" s="147">
        <v>5</v>
      </c>
      <c r="F693" s="147" t="str">
        <f t="shared" si="67"/>
        <v>4445</v>
      </c>
      <c r="G693" t="str">
        <f t="shared" si="72"/>
        <v>DO</v>
      </c>
      <c r="H693" s="81">
        <f t="shared" si="73"/>
        <v>0</v>
      </c>
    </row>
    <row r="694" spans="2:8" x14ac:dyDescent="0.2">
      <c r="B694">
        <f t="shared" si="71"/>
        <v>4</v>
      </c>
      <c r="C694">
        <f t="shared" si="71"/>
        <v>4</v>
      </c>
      <c r="D694">
        <f t="shared" si="71"/>
        <v>5</v>
      </c>
      <c r="E694" s="147">
        <v>5</v>
      </c>
      <c r="F694" s="147" t="str">
        <f t="shared" si="67"/>
        <v>4455</v>
      </c>
      <c r="G694" t="str">
        <f t="shared" si="72"/>
        <v>FR</v>
      </c>
      <c r="H694" s="81">
        <f t="shared" si="73"/>
        <v>0</v>
      </c>
    </row>
    <row r="695" spans="2:8" x14ac:dyDescent="0.2">
      <c r="B695">
        <f t="shared" si="71"/>
        <v>4</v>
      </c>
      <c r="C695">
        <f t="shared" si="71"/>
        <v>4</v>
      </c>
      <c r="D695">
        <f t="shared" si="71"/>
        <v>6</v>
      </c>
      <c r="E695" s="147">
        <v>5</v>
      </c>
      <c r="F695" s="147" t="str">
        <f t="shared" si="67"/>
        <v>4465</v>
      </c>
      <c r="G695" t="str">
        <f t="shared" si="72"/>
        <v>SA</v>
      </c>
      <c r="H695" s="81">
        <f t="shared" si="73"/>
        <v>0</v>
      </c>
    </row>
    <row r="696" spans="2:8" x14ac:dyDescent="0.2">
      <c r="B696">
        <f t="shared" si="71"/>
        <v>4</v>
      </c>
      <c r="C696">
        <f t="shared" si="71"/>
        <v>4</v>
      </c>
      <c r="D696">
        <f t="shared" si="71"/>
        <v>7</v>
      </c>
      <c r="E696" s="147">
        <v>5</v>
      </c>
      <c r="F696" s="147" t="str">
        <f t="shared" si="67"/>
        <v>4475</v>
      </c>
      <c r="G696" t="str">
        <f t="shared" si="72"/>
        <v>SO</v>
      </c>
      <c r="H696" s="81">
        <f t="shared" si="73"/>
        <v>0</v>
      </c>
    </row>
    <row r="697" spans="2:8" x14ac:dyDescent="0.2">
      <c r="B697">
        <f t="shared" si="71"/>
        <v>4</v>
      </c>
      <c r="C697">
        <f t="shared" si="71"/>
        <v>5</v>
      </c>
      <c r="D697">
        <f t="shared" si="71"/>
        <v>1</v>
      </c>
      <c r="E697" s="147">
        <v>5</v>
      </c>
      <c r="F697" s="147" t="str">
        <f t="shared" si="67"/>
        <v>4515</v>
      </c>
      <c r="G697" t="str">
        <f t="shared" si="72"/>
        <v>MO</v>
      </c>
      <c r="H697" s="81">
        <f t="shared" si="73"/>
        <v>0</v>
      </c>
    </row>
    <row r="698" spans="2:8" x14ac:dyDescent="0.2">
      <c r="B698">
        <f t="shared" si="71"/>
        <v>4</v>
      </c>
      <c r="C698">
        <f t="shared" si="71"/>
        <v>5</v>
      </c>
      <c r="D698">
        <f t="shared" si="71"/>
        <v>2</v>
      </c>
      <c r="E698" s="147">
        <v>5</v>
      </c>
      <c r="F698" s="147" t="str">
        <f t="shared" si="67"/>
        <v>4525</v>
      </c>
      <c r="G698" t="str">
        <f t="shared" si="72"/>
        <v>DI</v>
      </c>
      <c r="H698" s="81">
        <f t="shared" si="73"/>
        <v>0</v>
      </c>
    </row>
    <row r="699" spans="2:8" x14ac:dyDescent="0.2">
      <c r="B699">
        <f t="shared" si="71"/>
        <v>4</v>
      </c>
      <c r="C699">
        <f t="shared" si="71"/>
        <v>5</v>
      </c>
      <c r="D699">
        <f t="shared" si="71"/>
        <v>3</v>
      </c>
      <c r="E699" s="147">
        <v>5</v>
      </c>
      <c r="F699" s="147" t="str">
        <f t="shared" si="67"/>
        <v>4535</v>
      </c>
      <c r="G699" t="str">
        <f t="shared" si="72"/>
        <v>MI</v>
      </c>
      <c r="H699" s="81">
        <f t="shared" si="73"/>
        <v>0</v>
      </c>
    </row>
    <row r="700" spans="2:8" x14ac:dyDescent="0.2">
      <c r="B700">
        <f t="shared" si="71"/>
        <v>4</v>
      </c>
      <c r="C700">
        <f t="shared" si="71"/>
        <v>5</v>
      </c>
      <c r="D700">
        <f t="shared" si="71"/>
        <v>4</v>
      </c>
      <c r="E700" s="147">
        <v>5</v>
      </c>
      <c r="F700" s="147" t="str">
        <f t="shared" si="67"/>
        <v>4545</v>
      </c>
      <c r="G700" t="str">
        <f t="shared" si="72"/>
        <v>DO</v>
      </c>
      <c r="H700" s="81">
        <f t="shared" si="73"/>
        <v>0</v>
      </c>
    </row>
    <row r="701" spans="2:8" x14ac:dyDescent="0.2">
      <c r="B701">
        <f t="shared" si="71"/>
        <v>4</v>
      </c>
      <c r="C701">
        <f t="shared" si="71"/>
        <v>5</v>
      </c>
      <c r="D701">
        <f t="shared" si="71"/>
        <v>5</v>
      </c>
      <c r="E701" s="147">
        <v>5</v>
      </c>
      <c r="F701" s="147" t="str">
        <f t="shared" si="67"/>
        <v>4555</v>
      </c>
      <c r="G701" t="str">
        <f t="shared" si="72"/>
        <v>FR</v>
      </c>
      <c r="H701" s="81">
        <f t="shared" si="73"/>
        <v>0</v>
      </c>
    </row>
    <row r="702" spans="2:8" x14ac:dyDescent="0.2">
      <c r="B702">
        <f t="shared" si="71"/>
        <v>4</v>
      </c>
      <c r="C702">
        <f t="shared" si="71"/>
        <v>5</v>
      </c>
      <c r="D702">
        <f t="shared" si="71"/>
        <v>6</v>
      </c>
      <c r="E702" s="147">
        <v>5</v>
      </c>
      <c r="F702" s="147" t="str">
        <f t="shared" si="67"/>
        <v>4565</v>
      </c>
      <c r="G702" t="str">
        <f t="shared" si="72"/>
        <v>SA</v>
      </c>
      <c r="H702" s="81">
        <f t="shared" si="73"/>
        <v>0</v>
      </c>
    </row>
    <row r="703" spans="2:8" x14ac:dyDescent="0.2">
      <c r="B703">
        <f t="shared" si="71"/>
        <v>4</v>
      </c>
      <c r="C703">
        <f t="shared" si="71"/>
        <v>5</v>
      </c>
      <c r="D703">
        <f t="shared" si="71"/>
        <v>7</v>
      </c>
      <c r="E703" s="147">
        <v>5</v>
      </c>
      <c r="F703" s="147" t="str">
        <f t="shared" si="67"/>
        <v>4575</v>
      </c>
      <c r="G703" t="str">
        <f t="shared" si="72"/>
        <v>SO</v>
      </c>
      <c r="H703" s="81">
        <f t="shared" si="73"/>
        <v>0</v>
      </c>
    </row>
    <row r="704" spans="2:8" x14ac:dyDescent="0.2">
      <c r="B704">
        <f t="shared" ref="B704:D723" si="74">B4</f>
        <v>1</v>
      </c>
      <c r="C704">
        <f t="shared" si="74"/>
        <v>1</v>
      </c>
      <c r="D704">
        <f t="shared" si="74"/>
        <v>1</v>
      </c>
      <c r="E704" s="147">
        <v>6</v>
      </c>
      <c r="F704" s="147" t="str">
        <f t="shared" si="67"/>
        <v>1116</v>
      </c>
      <c r="G704" t="str">
        <f t="shared" ref="G704:G735" si="75">G4</f>
        <v>MO</v>
      </c>
      <c r="H704" s="81">
        <f t="shared" ref="H704:H735" si="76">H4</f>
        <v>0</v>
      </c>
    </row>
    <row r="705" spans="2:8" x14ac:dyDescent="0.2">
      <c r="B705">
        <f t="shared" si="74"/>
        <v>1</v>
      </c>
      <c r="C705">
        <f t="shared" si="74"/>
        <v>1</v>
      </c>
      <c r="D705">
        <f t="shared" si="74"/>
        <v>2</v>
      </c>
      <c r="E705" s="147">
        <v>6</v>
      </c>
      <c r="F705" s="147" t="str">
        <f t="shared" si="67"/>
        <v>1126</v>
      </c>
      <c r="G705" t="str">
        <f t="shared" si="75"/>
        <v>DI</v>
      </c>
      <c r="H705" s="81">
        <f t="shared" si="76"/>
        <v>0</v>
      </c>
    </row>
    <row r="706" spans="2:8" x14ac:dyDescent="0.2">
      <c r="B706">
        <f t="shared" si="74"/>
        <v>1</v>
      </c>
      <c r="C706">
        <f t="shared" si="74"/>
        <v>1</v>
      </c>
      <c r="D706">
        <f t="shared" si="74"/>
        <v>3</v>
      </c>
      <c r="E706" s="147">
        <v>6</v>
      </c>
      <c r="F706" s="147" t="str">
        <f t="shared" si="67"/>
        <v>1136</v>
      </c>
      <c r="G706" t="str">
        <f t="shared" si="75"/>
        <v>MI</v>
      </c>
      <c r="H706" s="81">
        <f t="shared" si="76"/>
        <v>0</v>
      </c>
    </row>
    <row r="707" spans="2:8" x14ac:dyDescent="0.2">
      <c r="B707">
        <f t="shared" si="74"/>
        <v>1</v>
      </c>
      <c r="C707">
        <f t="shared" si="74"/>
        <v>1</v>
      </c>
      <c r="D707">
        <f t="shared" si="74"/>
        <v>4</v>
      </c>
      <c r="E707" s="147">
        <v>6</v>
      </c>
      <c r="F707" s="147" t="str">
        <f t="shared" si="67"/>
        <v>1146</v>
      </c>
      <c r="G707" t="str">
        <f t="shared" si="75"/>
        <v>DO</v>
      </c>
      <c r="H707" s="81">
        <f t="shared" si="76"/>
        <v>0</v>
      </c>
    </row>
    <row r="708" spans="2:8" x14ac:dyDescent="0.2">
      <c r="B708">
        <f t="shared" si="74"/>
        <v>1</v>
      </c>
      <c r="C708">
        <f t="shared" si="74"/>
        <v>1</v>
      </c>
      <c r="D708">
        <f t="shared" si="74"/>
        <v>5</v>
      </c>
      <c r="E708" s="147">
        <v>6</v>
      </c>
      <c r="F708" s="147" t="str">
        <f t="shared" si="67"/>
        <v>1156</v>
      </c>
      <c r="G708" t="str">
        <f t="shared" si="75"/>
        <v>FR</v>
      </c>
      <c r="H708" s="81">
        <f t="shared" si="76"/>
        <v>0</v>
      </c>
    </row>
    <row r="709" spans="2:8" x14ac:dyDescent="0.2">
      <c r="B709">
        <f t="shared" si="74"/>
        <v>1</v>
      </c>
      <c r="C709">
        <f t="shared" si="74"/>
        <v>1</v>
      </c>
      <c r="D709">
        <f t="shared" si="74"/>
        <v>6</v>
      </c>
      <c r="E709" s="147">
        <v>6</v>
      </c>
      <c r="F709" s="147" t="str">
        <f t="shared" ref="F709:F772" si="77">CONCATENATE(B709,C709,D709,E709)</f>
        <v>1166</v>
      </c>
      <c r="G709" t="str">
        <f t="shared" si="75"/>
        <v>SA</v>
      </c>
      <c r="H709" s="81">
        <f t="shared" si="76"/>
        <v>0</v>
      </c>
    </row>
    <row r="710" spans="2:8" x14ac:dyDescent="0.2">
      <c r="B710">
        <f t="shared" si="74"/>
        <v>1</v>
      </c>
      <c r="C710">
        <f t="shared" si="74"/>
        <v>1</v>
      </c>
      <c r="D710">
        <f t="shared" si="74"/>
        <v>7</v>
      </c>
      <c r="E710" s="147">
        <v>6</v>
      </c>
      <c r="F710" s="147" t="str">
        <f t="shared" si="77"/>
        <v>1176</v>
      </c>
      <c r="G710" t="str">
        <f t="shared" si="75"/>
        <v>SO</v>
      </c>
      <c r="H710" s="81">
        <f t="shared" si="76"/>
        <v>0</v>
      </c>
    </row>
    <row r="711" spans="2:8" x14ac:dyDescent="0.2">
      <c r="B711">
        <f t="shared" si="74"/>
        <v>1</v>
      </c>
      <c r="C711">
        <f t="shared" si="74"/>
        <v>2</v>
      </c>
      <c r="D711">
        <f t="shared" si="74"/>
        <v>1</v>
      </c>
      <c r="E711" s="147">
        <v>6</v>
      </c>
      <c r="F711" s="147" t="str">
        <f t="shared" si="77"/>
        <v>1216</v>
      </c>
      <c r="G711" t="str">
        <f t="shared" si="75"/>
        <v>MO</v>
      </c>
      <c r="H711" s="81">
        <f t="shared" si="76"/>
        <v>0</v>
      </c>
    </row>
    <row r="712" spans="2:8" x14ac:dyDescent="0.2">
      <c r="B712">
        <f t="shared" si="74"/>
        <v>1</v>
      </c>
      <c r="C712">
        <f t="shared" si="74"/>
        <v>2</v>
      </c>
      <c r="D712">
        <f t="shared" si="74"/>
        <v>2</v>
      </c>
      <c r="E712" s="147">
        <v>6</v>
      </c>
      <c r="F712" s="147" t="str">
        <f t="shared" si="77"/>
        <v>1226</v>
      </c>
      <c r="G712" t="str">
        <f t="shared" si="75"/>
        <v>DI</v>
      </c>
      <c r="H712" s="81">
        <f t="shared" si="76"/>
        <v>0</v>
      </c>
    </row>
    <row r="713" spans="2:8" x14ac:dyDescent="0.2">
      <c r="B713">
        <f t="shared" si="74"/>
        <v>1</v>
      </c>
      <c r="C713">
        <f t="shared" si="74"/>
        <v>2</v>
      </c>
      <c r="D713">
        <f t="shared" si="74"/>
        <v>3</v>
      </c>
      <c r="E713" s="147">
        <v>6</v>
      </c>
      <c r="F713" s="147" t="str">
        <f t="shared" si="77"/>
        <v>1236</v>
      </c>
      <c r="G713" t="str">
        <f t="shared" si="75"/>
        <v>MI</v>
      </c>
      <c r="H713" s="81">
        <f t="shared" si="76"/>
        <v>0</v>
      </c>
    </row>
    <row r="714" spans="2:8" x14ac:dyDescent="0.2">
      <c r="B714">
        <f t="shared" si="74"/>
        <v>1</v>
      </c>
      <c r="C714">
        <f t="shared" si="74"/>
        <v>2</v>
      </c>
      <c r="D714">
        <f t="shared" si="74"/>
        <v>4</v>
      </c>
      <c r="E714" s="147">
        <v>6</v>
      </c>
      <c r="F714" s="147" t="str">
        <f t="shared" si="77"/>
        <v>1246</v>
      </c>
      <c r="G714" t="str">
        <f t="shared" si="75"/>
        <v>DO</v>
      </c>
      <c r="H714" s="81">
        <f t="shared" si="76"/>
        <v>0</v>
      </c>
    </row>
    <row r="715" spans="2:8" x14ac:dyDescent="0.2">
      <c r="B715">
        <f t="shared" si="74"/>
        <v>1</v>
      </c>
      <c r="C715">
        <f t="shared" si="74"/>
        <v>2</v>
      </c>
      <c r="D715">
        <f t="shared" si="74"/>
        <v>5</v>
      </c>
      <c r="E715" s="147">
        <v>6</v>
      </c>
      <c r="F715" s="147" t="str">
        <f t="shared" si="77"/>
        <v>1256</v>
      </c>
      <c r="G715" t="str">
        <f t="shared" si="75"/>
        <v>FR</v>
      </c>
      <c r="H715" s="81">
        <f t="shared" si="76"/>
        <v>0</v>
      </c>
    </row>
    <row r="716" spans="2:8" x14ac:dyDescent="0.2">
      <c r="B716">
        <f t="shared" si="74"/>
        <v>1</v>
      </c>
      <c r="C716">
        <f t="shared" si="74"/>
        <v>2</v>
      </c>
      <c r="D716">
        <f t="shared" si="74"/>
        <v>6</v>
      </c>
      <c r="E716" s="147">
        <v>6</v>
      </c>
      <c r="F716" s="147" t="str">
        <f t="shared" si="77"/>
        <v>1266</v>
      </c>
      <c r="G716" t="str">
        <f t="shared" si="75"/>
        <v>SA</v>
      </c>
      <c r="H716" s="81">
        <f t="shared" si="76"/>
        <v>0</v>
      </c>
    </row>
    <row r="717" spans="2:8" x14ac:dyDescent="0.2">
      <c r="B717">
        <f t="shared" si="74"/>
        <v>1</v>
      </c>
      <c r="C717">
        <f t="shared" si="74"/>
        <v>2</v>
      </c>
      <c r="D717">
        <f t="shared" si="74"/>
        <v>7</v>
      </c>
      <c r="E717" s="147">
        <v>6</v>
      </c>
      <c r="F717" s="147" t="str">
        <f t="shared" si="77"/>
        <v>1276</v>
      </c>
      <c r="G717" t="str">
        <f t="shared" si="75"/>
        <v>SO</v>
      </c>
      <c r="H717" s="81">
        <f t="shared" si="76"/>
        <v>0</v>
      </c>
    </row>
    <row r="718" spans="2:8" x14ac:dyDescent="0.2">
      <c r="B718">
        <f t="shared" si="74"/>
        <v>1</v>
      </c>
      <c r="C718">
        <f t="shared" si="74"/>
        <v>3</v>
      </c>
      <c r="D718">
        <f t="shared" si="74"/>
        <v>1</v>
      </c>
      <c r="E718" s="147">
        <v>6</v>
      </c>
      <c r="F718" s="147" t="str">
        <f t="shared" si="77"/>
        <v>1316</v>
      </c>
      <c r="G718" t="str">
        <f t="shared" si="75"/>
        <v>MO</v>
      </c>
      <c r="H718" s="81">
        <f t="shared" si="76"/>
        <v>0</v>
      </c>
    </row>
    <row r="719" spans="2:8" x14ac:dyDescent="0.2">
      <c r="B719">
        <f t="shared" si="74"/>
        <v>1</v>
      </c>
      <c r="C719">
        <f t="shared" si="74"/>
        <v>3</v>
      </c>
      <c r="D719">
        <f t="shared" si="74"/>
        <v>2</v>
      </c>
      <c r="E719" s="147">
        <v>6</v>
      </c>
      <c r="F719" s="147" t="str">
        <f t="shared" si="77"/>
        <v>1326</v>
      </c>
      <c r="G719" t="str">
        <f t="shared" si="75"/>
        <v>DI</v>
      </c>
      <c r="H719" s="81">
        <f t="shared" si="76"/>
        <v>0</v>
      </c>
    </row>
    <row r="720" spans="2:8" x14ac:dyDescent="0.2">
      <c r="B720">
        <f t="shared" si="74"/>
        <v>1</v>
      </c>
      <c r="C720">
        <f t="shared" si="74"/>
        <v>3</v>
      </c>
      <c r="D720">
        <f t="shared" si="74"/>
        <v>3</v>
      </c>
      <c r="E720" s="147">
        <v>6</v>
      </c>
      <c r="F720" s="147" t="str">
        <f t="shared" si="77"/>
        <v>1336</v>
      </c>
      <c r="G720" t="str">
        <f t="shared" si="75"/>
        <v>MI</v>
      </c>
      <c r="H720" s="81">
        <f t="shared" si="76"/>
        <v>0</v>
      </c>
    </row>
    <row r="721" spans="2:8" x14ac:dyDescent="0.2">
      <c r="B721">
        <f t="shared" si="74"/>
        <v>1</v>
      </c>
      <c r="C721">
        <f t="shared" si="74"/>
        <v>3</v>
      </c>
      <c r="D721">
        <f t="shared" si="74"/>
        <v>4</v>
      </c>
      <c r="E721" s="147">
        <v>6</v>
      </c>
      <c r="F721" s="147" t="str">
        <f t="shared" si="77"/>
        <v>1346</v>
      </c>
      <c r="G721" t="str">
        <f t="shared" si="75"/>
        <v>DO</v>
      </c>
      <c r="H721" s="81">
        <f t="shared" si="76"/>
        <v>0</v>
      </c>
    </row>
    <row r="722" spans="2:8" x14ac:dyDescent="0.2">
      <c r="B722">
        <f t="shared" si="74"/>
        <v>1</v>
      </c>
      <c r="C722">
        <f t="shared" si="74"/>
        <v>3</v>
      </c>
      <c r="D722">
        <f t="shared" si="74"/>
        <v>5</v>
      </c>
      <c r="E722" s="147">
        <v>6</v>
      </c>
      <c r="F722" s="147" t="str">
        <f t="shared" si="77"/>
        <v>1356</v>
      </c>
      <c r="G722" t="str">
        <f t="shared" si="75"/>
        <v>FR</v>
      </c>
      <c r="H722" s="81">
        <f t="shared" si="76"/>
        <v>0</v>
      </c>
    </row>
    <row r="723" spans="2:8" x14ac:dyDescent="0.2">
      <c r="B723">
        <f t="shared" si="74"/>
        <v>1</v>
      </c>
      <c r="C723">
        <f t="shared" si="74"/>
        <v>3</v>
      </c>
      <c r="D723">
        <f t="shared" si="74"/>
        <v>6</v>
      </c>
      <c r="E723" s="147">
        <v>6</v>
      </c>
      <c r="F723" s="147" t="str">
        <f t="shared" si="77"/>
        <v>1366</v>
      </c>
      <c r="G723" t="str">
        <f t="shared" si="75"/>
        <v>SA</v>
      </c>
      <c r="H723" s="81">
        <f t="shared" si="76"/>
        <v>0</v>
      </c>
    </row>
    <row r="724" spans="2:8" x14ac:dyDescent="0.2">
      <c r="B724">
        <f t="shared" ref="B724:D743" si="78">B24</f>
        <v>1</v>
      </c>
      <c r="C724">
        <f t="shared" si="78"/>
        <v>3</v>
      </c>
      <c r="D724">
        <f t="shared" si="78"/>
        <v>7</v>
      </c>
      <c r="E724" s="147">
        <v>6</v>
      </c>
      <c r="F724" s="147" t="str">
        <f t="shared" si="77"/>
        <v>1376</v>
      </c>
      <c r="G724" t="str">
        <f t="shared" si="75"/>
        <v>SO</v>
      </c>
      <c r="H724" s="81">
        <f t="shared" si="76"/>
        <v>0</v>
      </c>
    </row>
    <row r="725" spans="2:8" x14ac:dyDescent="0.2">
      <c r="B725">
        <f t="shared" si="78"/>
        <v>1</v>
      </c>
      <c r="C725">
        <f t="shared" si="78"/>
        <v>4</v>
      </c>
      <c r="D725">
        <f t="shared" si="78"/>
        <v>1</v>
      </c>
      <c r="E725" s="147">
        <v>6</v>
      </c>
      <c r="F725" s="147" t="str">
        <f t="shared" si="77"/>
        <v>1416</v>
      </c>
      <c r="G725" t="str">
        <f t="shared" si="75"/>
        <v>MO</v>
      </c>
      <c r="H725" s="81">
        <f t="shared" si="76"/>
        <v>0</v>
      </c>
    </row>
    <row r="726" spans="2:8" x14ac:dyDescent="0.2">
      <c r="B726">
        <f t="shared" si="78"/>
        <v>1</v>
      </c>
      <c r="C726">
        <f t="shared" si="78"/>
        <v>4</v>
      </c>
      <c r="D726">
        <f t="shared" si="78"/>
        <v>2</v>
      </c>
      <c r="E726" s="147">
        <v>6</v>
      </c>
      <c r="F726" s="147" t="str">
        <f t="shared" si="77"/>
        <v>1426</v>
      </c>
      <c r="G726" t="str">
        <f t="shared" si="75"/>
        <v>DI</v>
      </c>
      <c r="H726" s="81">
        <f t="shared" si="76"/>
        <v>0</v>
      </c>
    </row>
    <row r="727" spans="2:8" x14ac:dyDescent="0.2">
      <c r="B727">
        <f t="shared" si="78"/>
        <v>1</v>
      </c>
      <c r="C727">
        <f t="shared" si="78"/>
        <v>4</v>
      </c>
      <c r="D727">
        <f t="shared" si="78"/>
        <v>3</v>
      </c>
      <c r="E727" s="147">
        <v>6</v>
      </c>
      <c r="F727" s="147" t="str">
        <f t="shared" si="77"/>
        <v>1436</v>
      </c>
      <c r="G727" t="str">
        <f t="shared" si="75"/>
        <v>MI</v>
      </c>
      <c r="H727" s="81">
        <f t="shared" si="76"/>
        <v>0</v>
      </c>
    </row>
    <row r="728" spans="2:8" x14ac:dyDescent="0.2">
      <c r="B728">
        <f t="shared" si="78"/>
        <v>1</v>
      </c>
      <c r="C728">
        <f t="shared" si="78"/>
        <v>4</v>
      </c>
      <c r="D728">
        <f t="shared" si="78"/>
        <v>4</v>
      </c>
      <c r="E728" s="147">
        <v>6</v>
      </c>
      <c r="F728" s="147" t="str">
        <f t="shared" si="77"/>
        <v>1446</v>
      </c>
      <c r="G728" t="str">
        <f t="shared" si="75"/>
        <v>DO</v>
      </c>
      <c r="H728" s="81">
        <f t="shared" si="76"/>
        <v>0</v>
      </c>
    </row>
    <row r="729" spans="2:8" x14ac:dyDescent="0.2">
      <c r="B729">
        <f t="shared" si="78"/>
        <v>1</v>
      </c>
      <c r="C729">
        <f t="shared" si="78"/>
        <v>4</v>
      </c>
      <c r="D729">
        <f t="shared" si="78"/>
        <v>5</v>
      </c>
      <c r="E729" s="147">
        <v>6</v>
      </c>
      <c r="F729" s="147" t="str">
        <f t="shared" si="77"/>
        <v>1456</v>
      </c>
      <c r="G729" t="str">
        <f t="shared" si="75"/>
        <v>FR</v>
      </c>
      <c r="H729" s="81">
        <f t="shared" si="76"/>
        <v>0</v>
      </c>
    </row>
    <row r="730" spans="2:8" x14ac:dyDescent="0.2">
      <c r="B730">
        <f t="shared" si="78"/>
        <v>1</v>
      </c>
      <c r="C730">
        <f t="shared" si="78"/>
        <v>4</v>
      </c>
      <c r="D730">
        <f t="shared" si="78"/>
        <v>6</v>
      </c>
      <c r="E730" s="147">
        <v>6</v>
      </c>
      <c r="F730" s="147" t="str">
        <f t="shared" si="77"/>
        <v>1466</v>
      </c>
      <c r="G730" t="str">
        <f t="shared" si="75"/>
        <v>SA</v>
      </c>
      <c r="H730" s="81">
        <f t="shared" si="76"/>
        <v>0</v>
      </c>
    </row>
    <row r="731" spans="2:8" x14ac:dyDescent="0.2">
      <c r="B731">
        <f t="shared" si="78"/>
        <v>1</v>
      </c>
      <c r="C731">
        <f t="shared" si="78"/>
        <v>4</v>
      </c>
      <c r="D731">
        <f t="shared" si="78"/>
        <v>7</v>
      </c>
      <c r="E731" s="147">
        <v>6</v>
      </c>
      <c r="F731" s="147" t="str">
        <f t="shared" si="77"/>
        <v>1476</v>
      </c>
      <c r="G731" t="str">
        <f t="shared" si="75"/>
        <v>SO</v>
      </c>
      <c r="H731" s="81">
        <f t="shared" si="76"/>
        <v>0</v>
      </c>
    </row>
    <row r="732" spans="2:8" x14ac:dyDescent="0.2">
      <c r="B732">
        <f t="shared" si="78"/>
        <v>1</v>
      </c>
      <c r="C732">
        <f t="shared" si="78"/>
        <v>5</v>
      </c>
      <c r="D732">
        <f t="shared" si="78"/>
        <v>1</v>
      </c>
      <c r="E732" s="147">
        <v>6</v>
      </c>
      <c r="F732" s="147" t="str">
        <f t="shared" si="77"/>
        <v>1516</v>
      </c>
      <c r="G732" t="str">
        <f t="shared" si="75"/>
        <v>MO</v>
      </c>
      <c r="H732" s="81">
        <f t="shared" si="76"/>
        <v>0</v>
      </c>
    </row>
    <row r="733" spans="2:8" x14ac:dyDescent="0.2">
      <c r="B733">
        <f t="shared" si="78"/>
        <v>1</v>
      </c>
      <c r="C733">
        <f t="shared" si="78"/>
        <v>5</v>
      </c>
      <c r="D733">
        <f t="shared" si="78"/>
        <v>2</v>
      </c>
      <c r="E733" s="147">
        <v>6</v>
      </c>
      <c r="F733" s="147" t="str">
        <f t="shared" si="77"/>
        <v>1526</v>
      </c>
      <c r="G733" t="str">
        <f t="shared" si="75"/>
        <v>DI</v>
      </c>
      <c r="H733" s="81">
        <f t="shared" si="76"/>
        <v>0</v>
      </c>
    </row>
    <row r="734" spans="2:8" x14ac:dyDescent="0.2">
      <c r="B734">
        <f t="shared" si="78"/>
        <v>1</v>
      </c>
      <c r="C734">
        <f t="shared" si="78"/>
        <v>5</v>
      </c>
      <c r="D734">
        <f t="shared" si="78"/>
        <v>3</v>
      </c>
      <c r="E734" s="147">
        <v>6</v>
      </c>
      <c r="F734" s="147" t="str">
        <f t="shared" si="77"/>
        <v>1536</v>
      </c>
      <c r="G734" t="str">
        <f t="shared" si="75"/>
        <v>MI</v>
      </c>
      <c r="H734" s="81">
        <f t="shared" si="76"/>
        <v>0</v>
      </c>
    </row>
    <row r="735" spans="2:8" x14ac:dyDescent="0.2">
      <c r="B735">
        <f t="shared" si="78"/>
        <v>1</v>
      </c>
      <c r="C735">
        <f t="shared" si="78"/>
        <v>5</v>
      </c>
      <c r="D735">
        <f t="shared" si="78"/>
        <v>4</v>
      </c>
      <c r="E735" s="147">
        <v>6</v>
      </c>
      <c r="F735" s="147" t="str">
        <f t="shared" si="77"/>
        <v>1546</v>
      </c>
      <c r="G735" t="str">
        <f t="shared" si="75"/>
        <v>DO</v>
      </c>
      <c r="H735" s="81">
        <f t="shared" si="76"/>
        <v>0</v>
      </c>
    </row>
    <row r="736" spans="2:8" x14ac:dyDescent="0.2">
      <c r="B736">
        <f t="shared" si="78"/>
        <v>1</v>
      </c>
      <c r="C736">
        <f t="shared" si="78"/>
        <v>5</v>
      </c>
      <c r="D736">
        <f t="shared" si="78"/>
        <v>5</v>
      </c>
      <c r="E736" s="147">
        <v>6</v>
      </c>
      <c r="F736" s="147" t="str">
        <f t="shared" si="77"/>
        <v>1556</v>
      </c>
      <c r="G736" t="str">
        <f t="shared" ref="G736:G767" si="79">G36</f>
        <v>FR</v>
      </c>
      <c r="H736" s="81">
        <f t="shared" ref="H736:H767" si="80">H36</f>
        <v>0</v>
      </c>
    </row>
    <row r="737" spans="2:8" x14ac:dyDescent="0.2">
      <c r="B737">
        <f t="shared" si="78"/>
        <v>1</v>
      </c>
      <c r="C737">
        <f t="shared" si="78"/>
        <v>5</v>
      </c>
      <c r="D737">
        <f t="shared" si="78"/>
        <v>6</v>
      </c>
      <c r="E737" s="147">
        <v>6</v>
      </c>
      <c r="F737" s="147" t="str">
        <f t="shared" si="77"/>
        <v>1566</v>
      </c>
      <c r="G737" t="str">
        <f t="shared" si="79"/>
        <v>SA</v>
      </c>
      <c r="H737" s="81">
        <f t="shared" si="80"/>
        <v>0</v>
      </c>
    </row>
    <row r="738" spans="2:8" x14ac:dyDescent="0.2">
      <c r="B738">
        <f t="shared" si="78"/>
        <v>1</v>
      </c>
      <c r="C738">
        <f t="shared" si="78"/>
        <v>5</v>
      </c>
      <c r="D738">
        <f t="shared" si="78"/>
        <v>7</v>
      </c>
      <c r="E738" s="147">
        <v>6</v>
      </c>
      <c r="F738" s="147" t="str">
        <f t="shared" si="77"/>
        <v>1576</v>
      </c>
      <c r="G738" t="str">
        <f t="shared" si="79"/>
        <v>SO</v>
      </c>
      <c r="H738" s="81">
        <f t="shared" si="80"/>
        <v>0</v>
      </c>
    </row>
    <row r="739" spans="2:8" x14ac:dyDescent="0.2">
      <c r="B739">
        <f t="shared" si="78"/>
        <v>2</v>
      </c>
      <c r="C739">
        <f t="shared" si="78"/>
        <v>1</v>
      </c>
      <c r="D739">
        <f t="shared" si="78"/>
        <v>1</v>
      </c>
      <c r="E739" s="147">
        <v>6</v>
      </c>
      <c r="F739" s="147" t="str">
        <f t="shared" si="77"/>
        <v>2116</v>
      </c>
      <c r="G739" t="str">
        <f t="shared" si="79"/>
        <v>MO</v>
      </c>
      <c r="H739" s="81">
        <f t="shared" si="80"/>
        <v>0</v>
      </c>
    </row>
    <row r="740" spans="2:8" x14ac:dyDescent="0.2">
      <c r="B740">
        <f t="shared" si="78"/>
        <v>2</v>
      </c>
      <c r="C740">
        <f t="shared" si="78"/>
        <v>1</v>
      </c>
      <c r="D740">
        <f t="shared" si="78"/>
        <v>2</v>
      </c>
      <c r="E740" s="147">
        <v>6</v>
      </c>
      <c r="F740" s="147" t="str">
        <f t="shared" si="77"/>
        <v>2126</v>
      </c>
      <c r="G740" t="str">
        <f t="shared" si="79"/>
        <v>DI</v>
      </c>
      <c r="H740" s="81">
        <f t="shared" si="80"/>
        <v>0</v>
      </c>
    </row>
    <row r="741" spans="2:8" x14ac:dyDescent="0.2">
      <c r="B741">
        <f t="shared" si="78"/>
        <v>2</v>
      </c>
      <c r="C741">
        <f t="shared" si="78"/>
        <v>1</v>
      </c>
      <c r="D741">
        <f t="shared" si="78"/>
        <v>3</v>
      </c>
      <c r="E741" s="147">
        <v>6</v>
      </c>
      <c r="F741" s="147" t="str">
        <f t="shared" si="77"/>
        <v>2136</v>
      </c>
      <c r="G741" t="str">
        <f t="shared" si="79"/>
        <v>MI</v>
      </c>
      <c r="H741" s="81">
        <f t="shared" si="80"/>
        <v>0</v>
      </c>
    </row>
    <row r="742" spans="2:8" x14ac:dyDescent="0.2">
      <c r="B742">
        <f t="shared" si="78"/>
        <v>2</v>
      </c>
      <c r="C742">
        <f t="shared" si="78"/>
        <v>1</v>
      </c>
      <c r="D742">
        <f t="shared" si="78"/>
        <v>4</v>
      </c>
      <c r="E742" s="147">
        <v>6</v>
      </c>
      <c r="F742" s="147" t="str">
        <f t="shared" si="77"/>
        <v>2146</v>
      </c>
      <c r="G742" t="str">
        <f t="shared" si="79"/>
        <v>DO</v>
      </c>
      <c r="H742" s="81">
        <f t="shared" si="80"/>
        <v>0</v>
      </c>
    </row>
    <row r="743" spans="2:8" x14ac:dyDescent="0.2">
      <c r="B743">
        <f t="shared" si="78"/>
        <v>2</v>
      </c>
      <c r="C743">
        <f t="shared" si="78"/>
        <v>1</v>
      </c>
      <c r="D743">
        <f t="shared" si="78"/>
        <v>5</v>
      </c>
      <c r="E743" s="147">
        <v>6</v>
      </c>
      <c r="F743" s="147" t="str">
        <f t="shared" si="77"/>
        <v>2156</v>
      </c>
      <c r="G743" t="str">
        <f t="shared" si="79"/>
        <v>FR</v>
      </c>
      <c r="H743" s="81">
        <f t="shared" si="80"/>
        <v>0</v>
      </c>
    </row>
    <row r="744" spans="2:8" x14ac:dyDescent="0.2">
      <c r="B744">
        <f t="shared" ref="B744:D763" si="81">B44</f>
        <v>2</v>
      </c>
      <c r="C744">
        <f t="shared" si="81"/>
        <v>1</v>
      </c>
      <c r="D744">
        <f t="shared" si="81"/>
        <v>6</v>
      </c>
      <c r="E744" s="147">
        <v>6</v>
      </c>
      <c r="F744" s="147" t="str">
        <f t="shared" si="77"/>
        <v>2166</v>
      </c>
      <c r="G744" t="str">
        <f t="shared" si="79"/>
        <v>SA</v>
      </c>
      <c r="H744" s="81">
        <f t="shared" si="80"/>
        <v>0</v>
      </c>
    </row>
    <row r="745" spans="2:8" x14ac:dyDescent="0.2">
      <c r="B745">
        <f t="shared" si="81"/>
        <v>2</v>
      </c>
      <c r="C745">
        <f t="shared" si="81"/>
        <v>1</v>
      </c>
      <c r="D745">
        <f t="shared" si="81"/>
        <v>7</v>
      </c>
      <c r="E745" s="147">
        <v>6</v>
      </c>
      <c r="F745" s="147" t="str">
        <f t="shared" si="77"/>
        <v>2176</v>
      </c>
      <c r="G745" t="str">
        <f t="shared" si="79"/>
        <v>SO</v>
      </c>
      <c r="H745" s="81">
        <f t="shared" si="80"/>
        <v>0</v>
      </c>
    </row>
    <row r="746" spans="2:8" x14ac:dyDescent="0.2">
      <c r="B746">
        <f t="shared" si="81"/>
        <v>2</v>
      </c>
      <c r="C746">
        <f t="shared" si="81"/>
        <v>2</v>
      </c>
      <c r="D746">
        <f t="shared" si="81"/>
        <v>1</v>
      </c>
      <c r="E746" s="147">
        <v>6</v>
      </c>
      <c r="F746" s="147" t="str">
        <f t="shared" si="77"/>
        <v>2216</v>
      </c>
      <c r="G746" t="str">
        <f t="shared" si="79"/>
        <v>MO</v>
      </c>
      <c r="H746" s="81">
        <f t="shared" si="80"/>
        <v>0</v>
      </c>
    </row>
    <row r="747" spans="2:8" x14ac:dyDescent="0.2">
      <c r="B747">
        <f t="shared" si="81"/>
        <v>2</v>
      </c>
      <c r="C747">
        <f t="shared" si="81"/>
        <v>2</v>
      </c>
      <c r="D747">
        <f t="shared" si="81"/>
        <v>2</v>
      </c>
      <c r="E747" s="147">
        <v>6</v>
      </c>
      <c r="F747" s="147" t="str">
        <f t="shared" si="77"/>
        <v>2226</v>
      </c>
      <c r="G747" t="str">
        <f t="shared" si="79"/>
        <v>DI</v>
      </c>
      <c r="H747" s="81">
        <f t="shared" si="80"/>
        <v>0</v>
      </c>
    </row>
    <row r="748" spans="2:8" x14ac:dyDescent="0.2">
      <c r="B748">
        <f t="shared" si="81"/>
        <v>2</v>
      </c>
      <c r="C748">
        <f t="shared" si="81"/>
        <v>2</v>
      </c>
      <c r="D748">
        <f t="shared" si="81"/>
        <v>3</v>
      </c>
      <c r="E748" s="147">
        <v>6</v>
      </c>
      <c r="F748" s="147" t="str">
        <f t="shared" si="77"/>
        <v>2236</v>
      </c>
      <c r="G748" t="str">
        <f t="shared" si="79"/>
        <v>MI</v>
      </c>
      <c r="H748" s="81">
        <f t="shared" si="80"/>
        <v>0</v>
      </c>
    </row>
    <row r="749" spans="2:8" x14ac:dyDescent="0.2">
      <c r="B749">
        <f t="shared" si="81"/>
        <v>2</v>
      </c>
      <c r="C749">
        <f t="shared" si="81"/>
        <v>2</v>
      </c>
      <c r="D749">
        <f t="shared" si="81"/>
        <v>4</v>
      </c>
      <c r="E749" s="147">
        <v>6</v>
      </c>
      <c r="F749" s="147" t="str">
        <f t="shared" si="77"/>
        <v>2246</v>
      </c>
      <c r="G749" t="str">
        <f t="shared" si="79"/>
        <v>DO</v>
      </c>
      <c r="H749" s="81">
        <f t="shared" si="80"/>
        <v>0</v>
      </c>
    </row>
    <row r="750" spans="2:8" x14ac:dyDescent="0.2">
      <c r="B750">
        <f t="shared" si="81"/>
        <v>2</v>
      </c>
      <c r="C750">
        <f t="shared" si="81"/>
        <v>2</v>
      </c>
      <c r="D750">
        <f t="shared" si="81"/>
        <v>5</v>
      </c>
      <c r="E750" s="147">
        <v>6</v>
      </c>
      <c r="F750" s="147" t="str">
        <f t="shared" si="77"/>
        <v>2256</v>
      </c>
      <c r="G750" t="str">
        <f t="shared" si="79"/>
        <v>FR</v>
      </c>
      <c r="H750" s="81">
        <f t="shared" si="80"/>
        <v>0</v>
      </c>
    </row>
    <row r="751" spans="2:8" x14ac:dyDescent="0.2">
      <c r="B751">
        <f t="shared" si="81"/>
        <v>2</v>
      </c>
      <c r="C751">
        <f t="shared" si="81"/>
        <v>2</v>
      </c>
      <c r="D751">
        <f t="shared" si="81"/>
        <v>6</v>
      </c>
      <c r="E751" s="147">
        <v>6</v>
      </c>
      <c r="F751" s="147" t="str">
        <f t="shared" si="77"/>
        <v>2266</v>
      </c>
      <c r="G751" t="str">
        <f t="shared" si="79"/>
        <v>SA</v>
      </c>
      <c r="H751" s="81">
        <f t="shared" si="80"/>
        <v>0</v>
      </c>
    </row>
    <row r="752" spans="2:8" x14ac:dyDescent="0.2">
      <c r="B752">
        <f t="shared" si="81"/>
        <v>2</v>
      </c>
      <c r="C752">
        <f t="shared" si="81"/>
        <v>2</v>
      </c>
      <c r="D752">
        <f t="shared" si="81"/>
        <v>7</v>
      </c>
      <c r="E752" s="147">
        <v>6</v>
      </c>
      <c r="F752" s="147" t="str">
        <f t="shared" si="77"/>
        <v>2276</v>
      </c>
      <c r="G752" t="str">
        <f t="shared" si="79"/>
        <v>SO</v>
      </c>
      <c r="H752" s="81">
        <f t="shared" si="80"/>
        <v>0</v>
      </c>
    </row>
    <row r="753" spans="2:8" x14ac:dyDescent="0.2">
      <c r="B753">
        <f t="shared" si="81"/>
        <v>2</v>
      </c>
      <c r="C753">
        <f t="shared" si="81"/>
        <v>3</v>
      </c>
      <c r="D753">
        <f t="shared" si="81"/>
        <v>1</v>
      </c>
      <c r="E753" s="147">
        <v>6</v>
      </c>
      <c r="F753" s="147" t="str">
        <f t="shared" si="77"/>
        <v>2316</v>
      </c>
      <c r="G753" t="str">
        <f t="shared" si="79"/>
        <v>MO</v>
      </c>
      <c r="H753" s="81">
        <f t="shared" si="80"/>
        <v>0</v>
      </c>
    </row>
    <row r="754" spans="2:8" x14ac:dyDescent="0.2">
      <c r="B754">
        <f t="shared" si="81"/>
        <v>2</v>
      </c>
      <c r="C754">
        <f t="shared" si="81"/>
        <v>3</v>
      </c>
      <c r="D754">
        <f t="shared" si="81"/>
        <v>2</v>
      </c>
      <c r="E754" s="147">
        <v>6</v>
      </c>
      <c r="F754" s="147" t="str">
        <f t="shared" si="77"/>
        <v>2326</v>
      </c>
      <c r="G754" t="str">
        <f t="shared" si="79"/>
        <v>DI</v>
      </c>
      <c r="H754" s="81">
        <f t="shared" si="80"/>
        <v>0</v>
      </c>
    </row>
    <row r="755" spans="2:8" x14ac:dyDescent="0.2">
      <c r="B755">
        <f t="shared" si="81"/>
        <v>2</v>
      </c>
      <c r="C755">
        <f t="shared" si="81"/>
        <v>3</v>
      </c>
      <c r="D755">
        <f t="shared" si="81"/>
        <v>3</v>
      </c>
      <c r="E755" s="147">
        <v>6</v>
      </c>
      <c r="F755" s="147" t="str">
        <f t="shared" si="77"/>
        <v>2336</v>
      </c>
      <c r="G755" t="str">
        <f t="shared" si="79"/>
        <v>MI</v>
      </c>
      <c r="H755" s="81">
        <f t="shared" si="80"/>
        <v>0</v>
      </c>
    </row>
    <row r="756" spans="2:8" x14ac:dyDescent="0.2">
      <c r="B756">
        <f t="shared" si="81"/>
        <v>2</v>
      </c>
      <c r="C756">
        <f t="shared" si="81"/>
        <v>3</v>
      </c>
      <c r="D756">
        <f t="shared" si="81"/>
        <v>4</v>
      </c>
      <c r="E756" s="147">
        <v>6</v>
      </c>
      <c r="F756" s="147" t="str">
        <f t="shared" si="77"/>
        <v>2346</v>
      </c>
      <c r="G756" t="str">
        <f t="shared" si="79"/>
        <v>DO</v>
      </c>
      <c r="H756" s="81">
        <f t="shared" si="80"/>
        <v>0</v>
      </c>
    </row>
    <row r="757" spans="2:8" x14ac:dyDescent="0.2">
      <c r="B757">
        <f t="shared" si="81"/>
        <v>2</v>
      </c>
      <c r="C757">
        <f t="shared" si="81"/>
        <v>3</v>
      </c>
      <c r="D757">
        <f t="shared" si="81"/>
        <v>5</v>
      </c>
      <c r="E757" s="147">
        <v>6</v>
      </c>
      <c r="F757" s="147" t="str">
        <f t="shared" si="77"/>
        <v>2356</v>
      </c>
      <c r="G757" t="str">
        <f t="shared" si="79"/>
        <v>FR</v>
      </c>
      <c r="H757" s="81">
        <f t="shared" si="80"/>
        <v>0</v>
      </c>
    </row>
    <row r="758" spans="2:8" x14ac:dyDescent="0.2">
      <c r="B758">
        <f t="shared" si="81"/>
        <v>2</v>
      </c>
      <c r="C758">
        <f t="shared" si="81"/>
        <v>3</v>
      </c>
      <c r="D758">
        <f t="shared" si="81"/>
        <v>6</v>
      </c>
      <c r="E758" s="147">
        <v>6</v>
      </c>
      <c r="F758" s="147" t="str">
        <f t="shared" si="77"/>
        <v>2366</v>
      </c>
      <c r="G758" t="str">
        <f t="shared" si="79"/>
        <v>SA</v>
      </c>
      <c r="H758" s="81">
        <f t="shared" si="80"/>
        <v>0</v>
      </c>
    </row>
    <row r="759" spans="2:8" x14ac:dyDescent="0.2">
      <c r="B759">
        <f t="shared" si="81"/>
        <v>2</v>
      </c>
      <c r="C759">
        <f t="shared" si="81"/>
        <v>3</v>
      </c>
      <c r="D759">
        <f t="shared" si="81"/>
        <v>7</v>
      </c>
      <c r="E759" s="147">
        <v>6</v>
      </c>
      <c r="F759" s="147" t="str">
        <f t="shared" si="77"/>
        <v>2376</v>
      </c>
      <c r="G759" t="str">
        <f t="shared" si="79"/>
        <v>SO</v>
      </c>
      <c r="H759" s="81">
        <f t="shared" si="80"/>
        <v>0</v>
      </c>
    </row>
    <row r="760" spans="2:8" x14ac:dyDescent="0.2">
      <c r="B760">
        <f t="shared" si="81"/>
        <v>2</v>
      </c>
      <c r="C760">
        <f t="shared" si="81"/>
        <v>4</v>
      </c>
      <c r="D760">
        <f t="shared" si="81"/>
        <v>1</v>
      </c>
      <c r="E760" s="147">
        <v>6</v>
      </c>
      <c r="F760" s="147" t="str">
        <f t="shared" si="77"/>
        <v>2416</v>
      </c>
      <c r="G760" t="str">
        <f t="shared" si="79"/>
        <v>MO</v>
      </c>
      <c r="H760" s="81">
        <f t="shared" si="80"/>
        <v>0</v>
      </c>
    </row>
    <row r="761" spans="2:8" x14ac:dyDescent="0.2">
      <c r="B761">
        <f t="shared" si="81"/>
        <v>2</v>
      </c>
      <c r="C761">
        <f t="shared" si="81"/>
        <v>4</v>
      </c>
      <c r="D761">
        <f t="shared" si="81"/>
        <v>2</v>
      </c>
      <c r="E761" s="147">
        <v>6</v>
      </c>
      <c r="F761" s="147" t="str">
        <f t="shared" si="77"/>
        <v>2426</v>
      </c>
      <c r="G761" t="str">
        <f t="shared" si="79"/>
        <v>DI</v>
      </c>
      <c r="H761" s="81">
        <f t="shared" si="80"/>
        <v>0</v>
      </c>
    </row>
    <row r="762" spans="2:8" x14ac:dyDescent="0.2">
      <c r="B762">
        <f t="shared" si="81"/>
        <v>2</v>
      </c>
      <c r="C762">
        <f t="shared" si="81"/>
        <v>4</v>
      </c>
      <c r="D762">
        <f t="shared" si="81"/>
        <v>3</v>
      </c>
      <c r="E762" s="147">
        <v>6</v>
      </c>
      <c r="F762" s="147" t="str">
        <f t="shared" si="77"/>
        <v>2436</v>
      </c>
      <c r="G762" t="str">
        <f t="shared" si="79"/>
        <v>MI</v>
      </c>
      <c r="H762" s="81">
        <f t="shared" si="80"/>
        <v>0</v>
      </c>
    </row>
    <row r="763" spans="2:8" x14ac:dyDescent="0.2">
      <c r="B763">
        <f t="shared" si="81"/>
        <v>2</v>
      </c>
      <c r="C763">
        <f t="shared" si="81"/>
        <v>4</v>
      </c>
      <c r="D763">
        <f t="shared" si="81"/>
        <v>4</v>
      </c>
      <c r="E763" s="147">
        <v>6</v>
      </c>
      <c r="F763" s="147" t="str">
        <f t="shared" si="77"/>
        <v>2446</v>
      </c>
      <c r="G763" t="str">
        <f t="shared" si="79"/>
        <v>DO</v>
      </c>
      <c r="H763" s="81">
        <f t="shared" si="80"/>
        <v>0</v>
      </c>
    </row>
    <row r="764" spans="2:8" x14ac:dyDescent="0.2">
      <c r="B764">
        <f t="shared" ref="B764:D783" si="82">B64</f>
        <v>2</v>
      </c>
      <c r="C764">
        <f t="shared" si="82"/>
        <v>4</v>
      </c>
      <c r="D764">
        <f t="shared" si="82"/>
        <v>5</v>
      </c>
      <c r="E764" s="147">
        <v>6</v>
      </c>
      <c r="F764" s="147" t="str">
        <f t="shared" si="77"/>
        <v>2456</v>
      </c>
      <c r="G764" t="str">
        <f t="shared" si="79"/>
        <v>FR</v>
      </c>
      <c r="H764" s="81">
        <f t="shared" si="80"/>
        <v>0</v>
      </c>
    </row>
    <row r="765" spans="2:8" x14ac:dyDescent="0.2">
      <c r="B765">
        <f t="shared" si="82"/>
        <v>2</v>
      </c>
      <c r="C765">
        <f t="shared" si="82"/>
        <v>4</v>
      </c>
      <c r="D765">
        <f t="shared" si="82"/>
        <v>6</v>
      </c>
      <c r="E765" s="147">
        <v>6</v>
      </c>
      <c r="F765" s="147" t="str">
        <f t="shared" si="77"/>
        <v>2466</v>
      </c>
      <c r="G765" t="str">
        <f t="shared" si="79"/>
        <v>SA</v>
      </c>
      <c r="H765" s="81">
        <f t="shared" si="80"/>
        <v>0</v>
      </c>
    </row>
    <row r="766" spans="2:8" x14ac:dyDescent="0.2">
      <c r="B766">
        <f t="shared" si="82"/>
        <v>2</v>
      </c>
      <c r="C766">
        <f t="shared" si="82"/>
        <v>4</v>
      </c>
      <c r="D766">
        <f t="shared" si="82"/>
        <v>7</v>
      </c>
      <c r="E766" s="147">
        <v>6</v>
      </c>
      <c r="F766" s="147" t="str">
        <f t="shared" si="77"/>
        <v>2476</v>
      </c>
      <c r="G766" t="str">
        <f t="shared" si="79"/>
        <v>SO</v>
      </c>
      <c r="H766" s="81">
        <f t="shared" si="80"/>
        <v>0</v>
      </c>
    </row>
    <row r="767" spans="2:8" x14ac:dyDescent="0.2">
      <c r="B767">
        <f t="shared" si="82"/>
        <v>2</v>
      </c>
      <c r="C767">
        <f t="shared" si="82"/>
        <v>5</v>
      </c>
      <c r="D767">
        <f t="shared" si="82"/>
        <v>1</v>
      </c>
      <c r="E767" s="147">
        <v>6</v>
      </c>
      <c r="F767" s="147" t="str">
        <f t="shared" si="77"/>
        <v>2516</v>
      </c>
      <c r="G767" t="str">
        <f t="shared" si="79"/>
        <v>MO</v>
      </c>
      <c r="H767" s="81">
        <f t="shared" si="80"/>
        <v>0</v>
      </c>
    </row>
    <row r="768" spans="2:8" x14ac:dyDescent="0.2">
      <c r="B768">
        <f t="shared" si="82"/>
        <v>2</v>
      </c>
      <c r="C768">
        <f t="shared" si="82"/>
        <v>5</v>
      </c>
      <c r="D768">
        <f t="shared" si="82"/>
        <v>2</v>
      </c>
      <c r="E768" s="147">
        <v>6</v>
      </c>
      <c r="F768" s="147" t="str">
        <f t="shared" si="77"/>
        <v>2526</v>
      </c>
      <c r="G768" t="str">
        <f t="shared" ref="G768:G799" si="83">G68</f>
        <v>DI</v>
      </c>
      <c r="H768" s="81">
        <f t="shared" ref="H768:H799" si="84">H68</f>
        <v>0</v>
      </c>
    </row>
    <row r="769" spans="2:8" x14ac:dyDescent="0.2">
      <c r="B769">
        <f t="shared" si="82"/>
        <v>2</v>
      </c>
      <c r="C769">
        <f t="shared" si="82"/>
        <v>5</v>
      </c>
      <c r="D769">
        <f t="shared" si="82"/>
        <v>3</v>
      </c>
      <c r="E769" s="147">
        <v>6</v>
      </c>
      <c r="F769" s="147" t="str">
        <f t="shared" si="77"/>
        <v>2536</v>
      </c>
      <c r="G769" t="str">
        <f t="shared" si="83"/>
        <v>MI</v>
      </c>
      <c r="H769" s="81">
        <f t="shared" si="84"/>
        <v>0</v>
      </c>
    </row>
    <row r="770" spans="2:8" x14ac:dyDescent="0.2">
      <c r="B770">
        <f t="shared" si="82"/>
        <v>2</v>
      </c>
      <c r="C770">
        <f t="shared" si="82"/>
        <v>5</v>
      </c>
      <c r="D770">
        <f t="shared" si="82"/>
        <v>4</v>
      </c>
      <c r="E770" s="147">
        <v>6</v>
      </c>
      <c r="F770" s="147" t="str">
        <f t="shared" si="77"/>
        <v>2546</v>
      </c>
      <c r="G770" t="str">
        <f t="shared" si="83"/>
        <v>DO</v>
      </c>
      <c r="H770" s="81">
        <f t="shared" si="84"/>
        <v>0</v>
      </c>
    </row>
    <row r="771" spans="2:8" x14ac:dyDescent="0.2">
      <c r="B771">
        <f t="shared" si="82"/>
        <v>2</v>
      </c>
      <c r="C771">
        <f t="shared" si="82"/>
        <v>5</v>
      </c>
      <c r="D771">
        <f t="shared" si="82"/>
        <v>5</v>
      </c>
      <c r="E771" s="147">
        <v>6</v>
      </c>
      <c r="F771" s="147" t="str">
        <f t="shared" si="77"/>
        <v>2556</v>
      </c>
      <c r="G771" t="str">
        <f t="shared" si="83"/>
        <v>FR</v>
      </c>
      <c r="H771" s="81">
        <f t="shared" si="84"/>
        <v>0</v>
      </c>
    </row>
    <row r="772" spans="2:8" x14ac:dyDescent="0.2">
      <c r="B772">
        <f t="shared" si="82"/>
        <v>2</v>
      </c>
      <c r="C772">
        <f t="shared" si="82"/>
        <v>5</v>
      </c>
      <c r="D772">
        <f t="shared" si="82"/>
        <v>6</v>
      </c>
      <c r="E772" s="147">
        <v>6</v>
      </c>
      <c r="F772" s="147" t="str">
        <f t="shared" si="77"/>
        <v>2566</v>
      </c>
      <c r="G772" t="str">
        <f t="shared" si="83"/>
        <v>SA</v>
      </c>
      <c r="H772" s="81">
        <f t="shared" si="84"/>
        <v>0</v>
      </c>
    </row>
    <row r="773" spans="2:8" x14ac:dyDescent="0.2">
      <c r="B773">
        <f t="shared" si="82"/>
        <v>2</v>
      </c>
      <c r="C773">
        <f t="shared" si="82"/>
        <v>5</v>
      </c>
      <c r="D773">
        <f t="shared" si="82"/>
        <v>7</v>
      </c>
      <c r="E773" s="147">
        <v>6</v>
      </c>
      <c r="F773" s="147" t="str">
        <f t="shared" ref="F773:F836" si="85">CONCATENATE(B773,C773,D773,E773)</f>
        <v>2576</v>
      </c>
      <c r="G773" t="str">
        <f t="shared" si="83"/>
        <v>SO</v>
      </c>
      <c r="H773" s="81">
        <f t="shared" si="84"/>
        <v>0</v>
      </c>
    </row>
    <row r="774" spans="2:8" x14ac:dyDescent="0.2">
      <c r="B774">
        <f t="shared" si="82"/>
        <v>3</v>
      </c>
      <c r="C774">
        <f t="shared" si="82"/>
        <v>1</v>
      </c>
      <c r="D774">
        <f t="shared" si="82"/>
        <v>1</v>
      </c>
      <c r="E774" s="147">
        <v>6</v>
      </c>
      <c r="F774" s="147" t="str">
        <f t="shared" si="85"/>
        <v>3116</v>
      </c>
      <c r="G774" t="str">
        <f t="shared" si="83"/>
        <v>MO</v>
      </c>
      <c r="H774" s="81">
        <f t="shared" si="84"/>
        <v>0</v>
      </c>
    </row>
    <row r="775" spans="2:8" x14ac:dyDescent="0.2">
      <c r="B775">
        <f t="shared" si="82"/>
        <v>3</v>
      </c>
      <c r="C775">
        <f t="shared" si="82"/>
        <v>1</v>
      </c>
      <c r="D775">
        <f t="shared" si="82"/>
        <v>2</v>
      </c>
      <c r="E775" s="147">
        <v>6</v>
      </c>
      <c r="F775" s="147" t="str">
        <f t="shared" si="85"/>
        <v>3126</v>
      </c>
      <c r="G775" t="str">
        <f t="shared" si="83"/>
        <v>DI</v>
      </c>
      <c r="H775" s="81">
        <f t="shared" si="84"/>
        <v>0</v>
      </c>
    </row>
    <row r="776" spans="2:8" x14ac:dyDescent="0.2">
      <c r="B776">
        <f t="shared" si="82"/>
        <v>3</v>
      </c>
      <c r="C776">
        <f t="shared" si="82"/>
        <v>1</v>
      </c>
      <c r="D776">
        <f t="shared" si="82"/>
        <v>3</v>
      </c>
      <c r="E776" s="147">
        <v>6</v>
      </c>
      <c r="F776" s="147" t="str">
        <f t="shared" si="85"/>
        <v>3136</v>
      </c>
      <c r="G776" t="str">
        <f t="shared" si="83"/>
        <v>MI</v>
      </c>
      <c r="H776" s="81">
        <f t="shared" si="84"/>
        <v>0</v>
      </c>
    </row>
    <row r="777" spans="2:8" x14ac:dyDescent="0.2">
      <c r="B777">
        <f t="shared" si="82"/>
        <v>3</v>
      </c>
      <c r="C777">
        <f t="shared" si="82"/>
        <v>1</v>
      </c>
      <c r="D777">
        <f t="shared" si="82"/>
        <v>4</v>
      </c>
      <c r="E777" s="147">
        <v>6</v>
      </c>
      <c r="F777" s="147" t="str">
        <f t="shared" si="85"/>
        <v>3146</v>
      </c>
      <c r="G777" t="str">
        <f t="shared" si="83"/>
        <v>DO</v>
      </c>
      <c r="H777" s="81">
        <f t="shared" si="84"/>
        <v>0</v>
      </c>
    </row>
    <row r="778" spans="2:8" x14ac:dyDescent="0.2">
      <c r="B778">
        <f t="shared" si="82"/>
        <v>3</v>
      </c>
      <c r="C778">
        <f t="shared" si="82"/>
        <v>1</v>
      </c>
      <c r="D778">
        <f t="shared" si="82"/>
        <v>5</v>
      </c>
      <c r="E778" s="147">
        <v>6</v>
      </c>
      <c r="F778" s="147" t="str">
        <f t="shared" si="85"/>
        <v>3156</v>
      </c>
      <c r="G778" t="str">
        <f t="shared" si="83"/>
        <v>FR</v>
      </c>
      <c r="H778" s="81">
        <f t="shared" si="84"/>
        <v>0</v>
      </c>
    </row>
    <row r="779" spans="2:8" x14ac:dyDescent="0.2">
      <c r="B779">
        <f t="shared" si="82"/>
        <v>3</v>
      </c>
      <c r="C779">
        <f t="shared" si="82"/>
        <v>1</v>
      </c>
      <c r="D779">
        <f t="shared" si="82"/>
        <v>6</v>
      </c>
      <c r="E779" s="147">
        <v>6</v>
      </c>
      <c r="F779" s="147" t="str">
        <f t="shared" si="85"/>
        <v>3166</v>
      </c>
      <c r="G779" t="str">
        <f t="shared" si="83"/>
        <v>SA</v>
      </c>
      <c r="H779" s="81">
        <f t="shared" si="84"/>
        <v>0</v>
      </c>
    </row>
    <row r="780" spans="2:8" x14ac:dyDescent="0.2">
      <c r="B780">
        <f t="shared" si="82"/>
        <v>3</v>
      </c>
      <c r="C780">
        <f t="shared" si="82"/>
        <v>1</v>
      </c>
      <c r="D780">
        <f t="shared" si="82"/>
        <v>7</v>
      </c>
      <c r="E780" s="147">
        <v>6</v>
      </c>
      <c r="F780" s="147" t="str">
        <f t="shared" si="85"/>
        <v>3176</v>
      </c>
      <c r="G780" t="str">
        <f t="shared" si="83"/>
        <v>SO</v>
      </c>
      <c r="H780" s="81">
        <f t="shared" si="84"/>
        <v>0</v>
      </c>
    </row>
    <row r="781" spans="2:8" x14ac:dyDescent="0.2">
      <c r="B781">
        <f t="shared" si="82"/>
        <v>3</v>
      </c>
      <c r="C781">
        <f t="shared" si="82"/>
        <v>2</v>
      </c>
      <c r="D781">
        <f t="shared" si="82"/>
        <v>1</v>
      </c>
      <c r="E781" s="147">
        <v>6</v>
      </c>
      <c r="F781" s="147" t="str">
        <f t="shared" si="85"/>
        <v>3216</v>
      </c>
      <c r="G781" t="str">
        <f t="shared" si="83"/>
        <v>MO</v>
      </c>
      <c r="H781" s="81">
        <f t="shared" si="84"/>
        <v>0</v>
      </c>
    </row>
    <row r="782" spans="2:8" x14ac:dyDescent="0.2">
      <c r="B782">
        <f t="shared" si="82"/>
        <v>3</v>
      </c>
      <c r="C782">
        <f t="shared" si="82"/>
        <v>2</v>
      </c>
      <c r="D782">
        <f t="shared" si="82"/>
        <v>2</v>
      </c>
      <c r="E782" s="147">
        <v>6</v>
      </c>
      <c r="F782" s="147" t="str">
        <f t="shared" si="85"/>
        <v>3226</v>
      </c>
      <c r="G782" t="str">
        <f t="shared" si="83"/>
        <v>DI</v>
      </c>
      <c r="H782" s="81">
        <f t="shared" si="84"/>
        <v>0</v>
      </c>
    </row>
    <row r="783" spans="2:8" x14ac:dyDescent="0.2">
      <c r="B783">
        <f t="shared" si="82"/>
        <v>3</v>
      </c>
      <c r="C783">
        <f t="shared" si="82"/>
        <v>2</v>
      </c>
      <c r="D783">
        <f t="shared" si="82"/>
        <v>3</v>
      </c>
      <c r="E783" s="147">
        <v>6</v>
      </c>
      <c r="F783" s="147" t="str">
        <f t="shared" si="85"/>
        <v>3236</v>
      </c>
      <c r="G783" t="str">
        <f t="shared" si="83"/>
        <v>MI</v>
      </c>
      <c r="H783" s="81">
        <f t="shared" si="84"/>
        <v>0</v>
      </c>
    </row>
    <row r="784" spans="2:8" x14ac:dyDescent="0.2">
      <c r="B784">
        <f t="shared" ref="B784:D803" si="86">B84</f>
        <v>3</v>
      </c>
      <c r="C784">
        <f t="shared" si="86"/>
        <v>2</v>
      </c>
      <c r="D784">
        <f t="shared" si="86"/>
        <v>4</v>
      </c>
      <c r="E784" s="147">
        <v>6</v>
      </c>
      <c r="F784" s="147" t="str">
        <f t="shared" si="85"/>
        <v>3246</v>
      </c>
      <c r="G784" t="str">
        <f t="shared" si="83"/>
        <v>DO</v>
      </c>
      <c r="H784" s="81">
        <f t="shared" si="84"/>
        <v>0</v>
      </c>
    </row>
    <row r="785" spans="2:8" x14ac:dyDescent="0.2">
      <c r="B785">
        <f t="shared" si="86"/>
        <v>3</v>
      </c>
      <c r="C785">
        <f t="shared" si="86"/>
        <v>2</v>
      </c>
      <c r="D785">
        <f t="shared" si="86"/>
        <v>5</v>
      </c>
      <c r="E785" s="147">
        <v>6</v>
      </c>
      <c r="F785" s="147" t="str">
        <f t="shared" si="85"/>
        <v>3256</v>
      </c>
      <c r="G785" t="str">
        <f t="shared" si="83"/>
        <v>FR</v>
      </c>
      <c r="H785" s="81">
        <f t="shared" si="84"/>
        <v>0</v>
      </c>
    </row>
    <row r="786" spans="2:8" x14ac:dyDescent="0.2">
      <c r="B786">
        <f t="shared" si="86"/>
        <v>3</v>
      </c>
      <c r="C786">
        <f t="shared" si="86"/>
        <v>2</v>
      </c>
      <c r="D786">
        <f t="shared" si="86"/>
        <v>6</v>
      </c>
      <c r="E786" s="147">
        <v>6</v>
      </c>
      <c r="F786" s="147" t="str">
        <f t="shared" si="85"/>
        <v>3266</v>
      </c>
      <c r="G786" t="str">
        <f t="shared" si="83"/>
        <v>SA</v>
      </c>
      <c r="H786" s="81">
        <f t="shared" si="84"/>
        <v>0</v>
      </c>
    </row>
    <row r="787" spans="2:8" x14ac:dyDescent="0.2">
      <c r="B787">
        <f t="shared" si="86"/>
        <v>3</v>
      </c>
      <c r="C787">
        <f t="shared" si="86"/>
        <v>2</v>
      </c>
      <c r="D787">
        <f t="shared" si="86"/>
        <v>7</v>
      </c>
      <c r="E787" s="147">
        <v>6</v>
      </c>
      <c r="F787" s="147" t="str">
        <f t="shared" si="85"/>
        <v>3276</v>
      </c>
      <c r="G787" t="str">
        <f t="shared" si="83"/>
        <v>SO</v>
      </c>
      <c r="H787" s="81">
        <f t="shared" si="84"/>
        <v>0</v>
      </c>
    </row>
    <row r="788" spans="2:8" x14ac:dyDescent="0.2">
      <c r="B788">
        <f t="shared" si="86"/>
        <v>3</v>
      </c>
      <c r="C788">
        <f t="shared" si="86"/>
        <v>3</v>
      </c>
      <c r="D788">
        <f t="shared" si="86"/>
        <v>1</v>
      </c>
      <c r="E788" s="147">
        <v>6</v>
      </c>
      <c r="F788" s="147" t="str">
        <f t="shared" si="85"/>
        <v>3316</v>
      </c>
      <c r="G788" t="str">
        <f t="shared" si="83"/>
        <v>MO</v>
      </c>
      <c r="H788" s="81">
        <f t="shared" si="84"/>
        <v>0</v>
      </c>
    </row>
    <row r="789" spans="2:8" x14ac:dyDescent="0.2">
      <c r="B789">
        <f t="shared" si="86"/>
        <v>3</v>
      </c>
      <c r="C789">
        <f t="shared" si="86"/>
        <v>3</v>
      </c>
      <c r="D789">
        <f t="shared" si="86"/>
        <v>2</v>
      </c>
      <c r="E789" s="147">
        <v>6</v>
      </c>
      <c r="F789" s="147" t="str">
        <f t="shared" si="85"/>
        <v>3326</v>
      </c>
      <c r="G789" t="str">
        <f t="shared" si="83"/>
        <v>DI</v>
      </c>
      <c r="H789" s="81">
        <f t="shared" si="84"/>
        <v>0</v>
      </c>
    </row>
    <row r="790" spans="2:8" x14ac:dyDescent="0.2">
      <c r="B790">
        <f t="shared" si="86"/>
        <v>3</v>
      </c>
      <c r="C790">
        <f t="shared" si="86"/>
        <v>3</v>
      </c>
      <c r="D790">
        <f t="shared" si="86"/>
        <v>3</v>
      </c>
      <c r="E790" s="147">
        <v>6</v>
      </c>
      <c r="F790" s="147" t="str">
        <f t="shared" si="85"/>
        <v>3336</v>
      </c>
      <c r="G790" t="str">
        <f t="shared" si="83"/>
        <v>MI</v>
      </c>
      <c r="H790" s="81">
        <f t="shared" si="84"/>
        <v>0</v>
      </c>
    </row>
    <row r="791" spans="2:8" x14ac:dyDescent="0.2">
      <c r="B791">
        <f t="shared" si="86"/>
        <v>3</v>
      </c>
      <c r="C791">
        <f t="shared" si="86"/>
        <v>3</v>
      </c>
      <c r="D791">
        <f t="shared" si="86"/>
        <v>4</v>
      </c>
      <c r="E791" s="147">
        <v>6</v>
      </c>
      <c r="F791" s="147" t="str">
        <f t="shared" si="85"/>
        <v>3346</v>
      </c>
      <c r="G791" t="str">
        <f t="shared" si="83"/>
        <v>DO</v>
      </c>
      <c r="H791" s="81">
        <f t="shared" si="84"/>
        <v>0</v>
      </c>
    </row>
    <row r="792" spans="2:8" x14ac:dyDescent="0.2">
      <c r="B792">
        <f t="shared" si="86"/>
        <v>3</v>
      </c>
      <c r="C792">
        <f t="shared" si="86"/>
        <v>3</v>
      </c>
      <c r="D792">
        <f t="shared" si="86"/>
        <v>5</v>
      </c>
      <c r="E792" s="147">
        <v>6</v>
      </c>
      <c r="F792" s="147" t="str">
        <f t="shared" si="85"/>
        <v>3356</v>
      </c>
      <c r="G792" t="str">
        <f t="shared" si="83"/>
        <v>FR</v>
      </c>
      <c r="H792" s="81">
        <f t="shared" si="84"/>
        <v>0</v>
      </c>
    </row>
    <row r="793" spans="2:8" x14ac:dyDescent="0.2">
      <c r="B793">
        <f t="shared" si="86"/>
        <v>3</v>
      </c>
      <c r="C793">
        <f t="shared" si="86"/>
        <v>3</v>
      </c>
      <c r="D793">
        <f t="shared" si="86"/>
        <v>6</v>
      </c>
      <c r="E793" s="147">
        <v>6</v>
      </c>
      <c r="F793" s="147" t="str">
        <f t="shared" si="85"/>
        <v>3366</v>
      </c>
      <c r="G793" t="str">
        <f t="shared" si="83"/>
        <v>SA</v>
      </c>
      <c r="H793" s="81">
        <f t="shared" si="84"/>
        <v>0</v>
      </c>
    </row>
    <row r="794" spans="2:8" x14ac:dyDescent="0.2">
      <c r="B794">
        <f t="shared" si="86"/>
        <v>3</v>
      </c>
      <c r="C794">
        <f t="shared" si="86"/>
        <v>3</v>
      </c>
      <c r="D794">
        <f t="shared" si="86"/>
        <v>7</v>
      </c>
      <c r="E794" s="147">
        <v>6</v>
      </c>
      <c r="F794" s="147" t="str">
        <f t="shared" si="85"/>
        <v>3376</v>
      </c>
      <c r="G794" t="str">
        <f t="shared" si="83"/>
        <v>SO</v>
      </c>
      <c r="H794" s="81">
        <f t="shared" si="84"/>
        <v>0</v>
      </c>
    </row>
    <row r="795" spans="2:8" x14ac:dyDescent="0.2">
      <c r="B795">
        <f t="shared" si="86"/>
        <v>3</v>
      </c>
      <c r="C795">
        <f t="shared" si="86"/>
        <v>4</v>
      </c>
      <c r="D795">
        <f t="shared" si="86"/>
        <v>1</v>
      </c>
      <c r="E795" s="147">
        <v>6</v>
      </c>
      <c r="F795" s="147" t="str">
        <f t="shared" si="85"/>
        <v>3416</v>
      </c>
      <c r="G795" t="str">
        <f t="shared" si="83"/>
        <v>MO</v>
      </c>
      <c r="H795" s="81">
        <f t="shared" si="84"/>
        <v>0</v>
      </c>
    </row>
    <row r="796" spans="2:8" x14ac:dyDescent="0.2">
      <c r="B796">
        <f t="shared" si="86"/>
        <v>3</v>
      </c>
      <c r="C796">
        <f t="shared" si="86"/>
        <v>4</v>
      </c>
      <c r="D796">
        <f t="shared" si="86"/>
        <v>2</v>
      </c>
      <c r="E796" s="147">
        <v>6</v>
      </c>
      <c r="F796" s="147" t="str">
        <f t="shared" si="85"/>
        <v>3426</v>
      </c>
      <c r="G796" t="str">
        <f t="shared" si="83"/>
        <v>DI</v>
      </c>
      <c r="H796" s="81">
        <f t="shared" si="84"/>
        <v>0</v>
      </c>
    </row>
    <row r="797" spans="2:8" x14ac:dyDescent="0.2">
      <c r="B797">
        <f t="shared" si="86"/>
        <v>3</v>
      </c>
      <c r="C797">
        <f t="shared" si="86"/>
        <v>4</v>
      </c>
      <c r="D797">
        <f t="shared" si="86"/>
        <v>3</v>
      </c>
      <c r="E797" s="147">
        <v>6</v>
      </c>
      <c r="F797" s="147" t="str">
        <f t="shared" si="85"/>
        <v>3436</v>
      </c>
      <c r="G797" t="str">
        <f t="shared" si="83"/>
        <v>MI</v>
      </c>
      <c r="H797" s="81">
        <f t="shared" si="84"/>
        <v>0</v>
      </c>
    </row>
    <row r="798" spans="2:8" x14ac:dyDescent="0.2">
      <c r="B798">
        <f t="shared" si="86"/>
        <v>3</v>
      </c>
      <c r="C798">
        <f t="shared" si="86"/>
        <v>4</v>
      </c>
      <c r="D798">
        <f t="shared" si="86"/>
        <v>4</v>
      </c>
      <c r="E798" s="147">
        <v>6</v>
      </c>
      <c r="F798" s="147" t="str">
        <f t="shared" si="85"/>
        <v>3446</v>
      </c>
      <c r="G798" t="str">
        <f t="shared" si="83"/>
        <v>DO</v>
      </c>
      <c r="H798" s="81">
        <f t="shared" si="84"/>
        <v>0</v>
      </c>
    </row>
    <row r="799" spans="2:8" x14ac:dyDescent="0.2">
      <c r="B799">
        <f t="shared" si="86"/>
        <v>3</v>
      </c>
      <c r="C799">
        <f t="shared" si="86"/>
        <v>4</v>
      </c>
      <c r="D799">
        <f t="shared" si="86"/>
        <v>5</v>
      </c>
      <c r="E799" s="147">
        <v>6</v>
      </c>
      <c r="F799" s="147" t="str">
        <f t="shared" si="85"/>
        <v>3456</v>
      </c>
      <c r="G799" t="str">
        <f t="shared" si="83"/>
        <v>FR</v>
      </c>
      <c r="H799" s="81">
        <f t="shared" si="84"/>
        <v>0</v>
      </c>
    </row>
    <row r="800" spans="2:8" x14ac:dyDescent="0.2">
      <c r="B800">
        <f t="shared" si="86"/>
        <v>3</v>
      </c>
      <c r="C800">
        <f t="shared" si="86"/>
        <v>4</v>
      </c>
      <c r="D800">
        <f t="shared" si="86"/>
        <v>6</v>
      </c>
      <c r="E800" s="147">
        <v>6</v>
      </c>
      <c r="F800" s="147" t="str">
        <f t="shared" si="85"/>
        <v>3466</v>
      </c>
      <c r="G800" t="str">
        <f t="shared" ref="G800:G831" si="87">G100</f>
        <v>SA</v>
      </c>
      <c r="H800" s="81">
        <f t="shared" ref="H800:H831" si="88">H100</f>
        <v>0</v>
      </c>
    </row>
    <row r="801" spans="2:8" x14ac:dyDescent="0.2">
      <c r="B801">
        <f t="shared" si="86"/>
        <v>3</v>
      </c>
      <c r="C801">
        <f t="shared" si="86"/>
        <v>4</v>
      </c>
      <c r="D801">
        <f t="shared" si="86"/>
        <v>7</v>
      </c>
      <c r="E801" s="147">
        <v>6</v>
      </c>
      <c r="F801" s="147" t="str">
        <f t="shared" si="85"/>
        <v>3476</v>
      </c>
      <c r="G801" t="str">
        <f t="shared" si="87"/>
        <v>SO</v>
      </c>
      <c r="H801" s="81">
        <f t="shared" si="88"/>
        <v>0</v>
      </c>
    </row>
    <row r="802" spans="2:8" x14ac:dyDescent="0.2">
      <c r="B802">
        <f t="shared" si="86"/>
        <v>3</v>
      </c>
      <c r="C802">
        <f t="shared" si="86"/>
        <v>5</v>
      </c>
      <c r="D802">
        <f t="shared" si="86"/>
        <v>1</v>
      </c>
      <c r="E802" s="147">
        <v>6</v>
      </c>
      <c r="F802" s="147" t="str">
        <f t="shared" si="85"/>
        <v>3516</v>
      </c>
      <c r="G802" t="str">
        <f t="shared" si="87"/>
        <v>MO</v>
      </c>
      <c r="H802" s="81">
        <f t="shared" si="88"/>
        <v>0</v>
      </c>
    </row>
    <row r="803" spans="2:8" x14ac:dyDescent="0.2">
      <c r="B803">
        <f t="shared" si="86"/>
        <v>3</v>
      </c>
      <c r="C803">
        <f t="shared" si="86"/>
        <v>5</v>
      </c>
      <c r="D803">
        <f t="shared" si="86"/>
        <v>2</v>
      </c>
      <c r="E803" s="147">
        <v>6</v>
      </c>
      <c r="F803" s="147" t="str">
        <f t="shared" si="85"/>
        <v>3526</v>
      </c>
      <c r="G803" t="str">
        <f t="shared" si="87"/>
        <v>DI</v>
      </c>
      <c r="H803" s="81">
        <f t="shared" si="88"/>
        <v>0</v>
      </c>
    </row>
    <row r="804" spans="2:8" x14ac:dyDescent="0.2">
      <c r="B804">
        <f t="shared" ref="B804:D823" si="89">B104</f>
        <v>3</v>
      </c>
      <c r="C804">
        <f t="shared" si="89"/>
        <v>5</v>
      </c>
      <c r="D804">
        <f t="shared" si="89"/>
        <v>3</v>
      </c>
      <c r="E804" s="147">
        <v>6</v>
      </c>
      <c r="F804" s="147" t="str">
        <f t="shared" si="85"/>
        <v>3536</v>
      </c>
      <c r="G804" t="str">
        <f t="shared" si="87"/>
        <v>MI</v>
      </c>
      <c r="H804" s="81">
        <f t="shared" si="88"/>
        <v>0</v>
      </c>
    </row>
    <row r="805" spans="2:8" x14ac:dyDescent="0.2">
      <c r="B805">
        <f t="shared" si="89"/>
        <v>3</v>
      </c>
      <c r="C805">
        <f t="shared" si="89"/>
        <v>5</v>
      </c>
      <c r="D805">
        <f t="shared" si="89"/>
        <v>4</v>
      </c>
      <c r="E805" s="147">
        <v>6</v>
      </c>
      <c r="F805" s="147" t="str">
        <f t="shared" si="85"/>
        <v>3546</v>
      </c>
      <c r="G805" t="str">
        <f t="shared" si="87"/>
        <v>DO</v>
      </c>
      <c r="H805" s="81">
        <f t="shared" si="88"/>
        <v>0</v>
      </c>
    </row>
    <row r="806" spans="2:8" x14ac:dyDescent="0.2">
      <c r="B806">
        <f t="shared" si="89"/>
        <v>3</v>
      </c>
      <c r="C806">
        <f t="shared" si="89"/>
        <v>5</v>
      </c>
      <c r="D806">
        <f t="shared" si="89"/>
        <v>5</v>
      </c>
      <c r="E806" s="147">
        <v>6</v>
      </c>
      <c r="F806" s="147" t="str">
        <f t="shared" si="85"/>
        <v>3556</v>
      </c>
      <c r="G806" t="str">
        <f t="shared" si="87"/>
        <v>FR</v>
      </c>
      <c r="H806" s="81">
        <f t="shared" si="88"/>
        <v>0</v>
      </c>
    </row>
    <row r="807" spans="2:8" x14ac:dyDescent="0.2">
      <c r="B807">
        <f t="shared" si="89"/>
        <v>3</v>
      </c>
      <c r="C807">
        <f t="shared" si="89"/>
        <v>5</v>
      </c>
      <c r="D807">
        <f t="shared" si="89"/>
        <v>6</v>
      </c>
      <c r="E807" s="147">
        <v>6</v>
      </c>
      <c r="F807" s="147" t="str">
        <f t="shared" si="85"/>
        <v>3566</v>
      </c>
      <c r="G807" t="str">
        <f t="shared" si="87"/>
        <v>SA</v>
      </c>
      <c r="H807" s="81">
        <f t="shared" si="88"/>
        <v>0</v>
      </c>
    </row>
    <row r="808" spans="2:8" x14ac:dyDescent="0.2">
      <c r="B808">
        <f t="shared" si="89"/>
        <v>3</v>
      </c>
      <c r="C808">
        <f t="shared" si="89"/>
        <v>5</v>
      </c>
      <c r="D808">
        <f t="shared" si="89"/>
        <v>7</v>
      </c>
      <c r="E808" s="147">
        <v>6</v>
      </c>
      <c r="F808" s="147" t="str">
        <f t="shared" si="85"/>
        <v>3576</v>
      </c>
      <c r="G808" t="str">
        <f t="shared" si="87"/>
        <v>SO</v>
      </c>
      <c r="H808" s="81">
        <f t="shared" si="88"/>
        <v>0</v>
      </c>
    </row>
    <row r="809" spans="2:8" x14ac:dyDescent="0.2">
      <c r="B809">
        <f t="shared" si="89"/>
        <v>4</v>
      </c>
      <c r="C809">
        <f t="shared" si="89"/>
        <v>1</v>
      </c>
      <c r="D809">
        <f t="shared" si="89"/>
        <v>1</v>
      </c>
      <c r="E809" s="147">
        <v>6</v>
      </c>
      <c r="F809" s="147" t="str">
        <f t="shared" si="85"/>
        <v>4116</v>
      </c>
      <c r="G809" t="str">
        <f t="shared" si="87"/>
        <v>MO</v>
      </c>
      <c r="H809" s="81">
        <f t="shared" si="88"/>
        <v>0</v>
      </c>
    </row>
    <row r="810" spans="2:8" x14ac:dyDescent="0.2">
      <c r="B810">
        <f t="shared" si="89"/>
        <v>4</v>
      </c>
      <c r="C810">
        <f t="shared" si="89"/>
        <v>1</v>
      </c>
      <c r="D810">
        <f t="shared" si="89"/>
        <v>2</v>
      </c>
      <c r="E810" s="147">
        <v>6</v>
      </c>
      <c r="F810" s="147" t="str">
        <f t="shared" si="85"/>
        <v>4126</v>
      </c>
      <c r="G810" t="str">
        <f t="shared" si="87"/>
        <v>DI</v>
      </c>
      <c r="H810" s="81">
        <f t="shared" si="88"/>
        <v>0</v>
      </c>
    </row>
    <row r="811" spans="2:8" x14ac:dyDescent="0.2">
      <c r="B811">
        <f t="shared" si="89"/>
        <v>4</v>
      </c>
      <c r="C811">
        <f t="shared" si="89"/>
        <v>1</v>
      </c>
      <c r="D811">
        <f t="shared" si="89"/>
        <v>3</v>
      </c>
      <c r="E811" s="147">
        <v>6</v>
      </c>
      <c r="F811" s="147" t="str">
        <f t="shared" si="85"/>
        <v>4136</v>
      </c>
      <c r="G811" t="str">
        <f t="shared" si="87"/>
        <v>MI</v>
      </c>
      <c r="H811" s="81">
        <f t="shared" si="88"/>
        <v>0</v>
      </c>
    </row>
    <row r="812" spans="2:8" x14ac:dyDescent="0.2">
      <c r="B812">
        <f t="shared" si="89"/>
        <v>4</v>
      </c>
      <c r="C812">
        <f t="shared" si="89"/>
        <v>1</v>
      </c>
      <c r="D812">
        <f t="shared" si="89"/>
        <v>4</v>
      </c>
      <c r="E812" s="147">
        <v>6</v>
      </c>
      <c r="F812" s="147" t="str">
        <f t="shared" si="85"/>
        <v>4146</v>
      </c>
      <c r="G812" t="str">
        <f t="shared" si="87"/>
        <v>DO</v>
      </c>
      <c r="H812" s="81">
        <f t="shared" si="88"/>
        <v>0</v>
      </c>
    </row>
    <row r="813" spans="2:8" x14ac:dyDescent="0.2">
      <c r="B813">
        <f t="shared" si="89"/>
        <v>4</v>
      </c>
      <c r="C813">
        <f t="shared" si="89"/>
        <v>1</v>
      </c>
      <c r="D813">
        <f t="shared" si="89"/>
        <v>5</v>
      </c>
      <c r="E813" s="147">
        <v>6</v>
      </c>
      <c r="F813" s="147" t="str">
        <f t="shared" si="85"/>
        <v>4156</v>
      </c>
      <c r="G813" t="str">
        <f t="shared" si="87"/>
        <v>FR</v>
      </c>
      <c r="H813" s="81">
        <f t="shared" si="88"/>
        <v>0</v>
      </c>
    </row>
    <row r="814" spans="2:8" x14ac:dyDescent="0.2">
      <c r="B814">
        <f t="shared" si="89"/>
        <v>4</v>
      </c>
      <c r="C814">
        <f t="shared" si="89"/>
        <v>1</v>
      </c>
      <c r="D814">
        <f t="shared" si="89"/>
        <v>6</v>
      </c>
      <c r="E814" s="147">
        <v>6</v>
      </c>
      <c r="F814" s="147" t="str">
        <f t="shared" si="85"/>
        <v>4166</v>
      </c>
      <c r="G814" t="str">
        <f t="shared" si="87"/>
        <v>SA</v>
      </c>
      <c r="H814" s="81">
        <f t="shared" si="88"/>
        <v>0</v>
      </c>
    </row>
    <row r="815" spans="2:8" x14ac:dyDescent="0.2">
      <c r="B815">
        <f t="shared" si="89"/>
        <v>4</v>
      </c>
      <c r="C815">
        <f t="shared" si="89"/>
        <v>1</v>
      </c>
      <c r="D815">
        <f t="shared" si="89"/>
        <v>7</v>
      </c>
      <c r="E815" s="147">
        <v>6</v>
      </c>
      <c r="F815" s="147" t="str">
        <f t="shared" si="85"/>
        <v>4176</v>
      </c>
      <c r="G815" t="str">
        <f t="shared" si="87"/>
        <v>SO</v>
      </c>
      <c r="H815" s="81">
        <f t="shared" si="88"/>
        <v>0</v>
      </c>
    </row>
    <row r="816" spans="2:8" x14ac:dyDescent="0.2">
      <c r="B816">
        <f t="shared" si="89"/>
        <v>4</v>
      </c>
      <c r="C816">
        <f t="shared" si="89"/>
        <v>2</v>
      </c>
      <c r="D816">
        <f t="shared" si="89"/>
        <v>1</v>
      </c>
      <c r="E816" s="147">
        <v>6</v>
      </c>
      <c r="F816" s="147" t="str">
        <f t="shared" si="85"/>
        <v>4216</v>
      </c>
      <c r="G816" t="str">
        <f t="shared" si="87"/>
        <v>MO</v>
      </c>
      <c r="H816" s="81">
        <f t="shared" si="88"/>
        <v>0</v>
      </c>
    </row>
    <row r="817" spans="2:8" x14ac:dyDescent="0.2">
      <c r="B817">
        <f t="shared" si="89"/>
        <v>4</v>
      </c>
      <c r="C817">
        <f t="shared" si="89"/>
        <v>2</v>
      </c>
      <c r="D817">
        <f t="shared" si="89"/>
        <v>2</v>
      </c>
      <c r="E817" s="147">
        <v>6</v>
      </c>
      <c r="F817" s="147" t="str">
        <f t="shared" si="85"/>
        <v>4226</v>
      </c>
      <c r="G817" t="str">
        <f t="shared" si="87"/>
        <v>DI</v>
      </c>
      <c r="H817" s="81">
        <f t="shared" si="88"/>
        <v>0</v>
      </c>
    </row>
    <row r="818" spans="2:8" x14ac:dyDescent="0.2">
      <c r="B818">
        <f t="shared" si="89"/>
        <v>4</v>
      </c>
      <c r="C818">
        <f t="shared" si="89"/>
        <v>2</v>
      </c>
      <c r="D818">
        <f t="shared" si="89"/>
        <v>3</v>
      </c>
      <c r="E818" s="147">
        <v>6</v>
      </c>
      <c r="F818" s="147" t="str">
        <f t="shared" si="85"/>
        <v>4236</v>
      </c>
      <c r="G818" t="str">
        <f t="shared" si="87"/>
        <v>MI</v>
      </c>
      <c r="H818" s="81">
        <f t="shared" si="88"/>
        <v>0</v>
      </c>
    </row>
    <row r="819" spans="2:8" x14ac:dyDescent="0.2">
      <c r="B819">
        <f t="shared" si="89"/>
        <v>4</v>
      </c>
      <c r="C819">
        <f t="shared" si="89"/>
        <v>2</v>
      </c>
      <c r="D819">
        <f t="shared" si="89"/>
        <v>4</v>
      </c>
      <c r="E819" s="147">
        <v>6</v>
      </c>
      <c r="F819" s="147" t="str">
        <f t="shared" si="85"/>
        <v>4246</v>
      </c>
      <c r="G819" t="str">
        <f t="shared" si="87"/>
        <v>DO</v>
      </c>
      <c r="H819" s="81">
        <f t="shared" si="88"/>
        <v>0</v>
      </c>
    </row>
    <row r="820" spans="2:8" x14ac:dyDescent="0.2">
      <c r="B820">
        <f t="shared" si="89"/>
        <v>4</v>
      </c>
      <c r="C820">
        <f t="shared" si="89"/>
        <v>2</v>
      </c>
      <c r="D820">
        <f t="shared" si="89"/>
        <v>5</v>
      </c>
      <c r="E820" s="147">
        <v>6</v>
      </c>
      <c r="F820" s="147" t="str">
        <f t="shared" si="85"/>
        <v>4256</v>
      </c>
      <c r="G820" t="str">
        <f t="shared" si="87"/>
        <v>FR</v>
      </c>
      <c r="H820" s="81">
        <f t="shared" si="88"/>
        <v>0</v>
      </c>
    </row>
    <row r="821" spans="2:8" x14ac:dyDescent="0.2">
      <c r="B821">
        <f t="shared" si="89"/>
        <v>4</v>
      </c>
      <c r="C821">
        <f t="shared" si="89"/>
        <v>2</v>
      </c>
      <c r="D821">
        <f t="shared" si="89"/>
        <v>6</v>
      </c>
      <c r="E821" s="147">
        <v>6</v>
      </c>
      <c r="F821" s="147" t="str">
        <f t="shared" si="85"/>
        <v>4266</v>
      </c>
      <c r="G821" t="str">
        <f t="shared" si="87"/>
        <v>SA</v>
      </c>
      <c r="H821" s="81">
        <f t="shared" si="88"/>
        <v>0</v>
      </c>
    </row>
    <row r="822" spans="2:8" x14ac:dyDescent="0.2">
      <c r="B822">
        <f t="shared" si="89"/>
        <v>4</v>
      </c>
      <c r="C822">
        <f t="shared" si="89"/>
        <v>2</v>
      </c>
      <c r="D822">
        <f t="shared" si="89"/>
        <v>7</v>
      </c>
      <c r="E822" s="147">
        <v>6</v>
      </c>
      <c r="F822" s="147" t="str">
        <f t="shared" si="85"/>
        <v>4276</v>
      </c>
      <c r="G822" t="str">
        <f t="shared" si="87"/>
        <v>SO</v>
      </c>
      <c r="H822" s="81">
        <f t="shared" si="88"/>
        <v>0</v>
      </c>
    </row>
    <row r="823" spans="2:8" x14ac:dyDescent="0.2">
      <c r="B823">
        <f t="shared" si="89"/>
        <v>4</v>
      </c>
      <c r="C823">
        <f t="shared" si="89"/>
        <v>3</v>
      </c>
      <c r="D823">
        <f t="shared" si="89"/>
        <v>1</v>
      </c>
      <c r="E823" s="147">
        <v>6</v>
      </c>
      <c r="F823" s="147" t="str">
        <f t="shared" si="85"/>
        <v>4316</v>
      </c>
      <c r="G823" t="str">
        <f t="shared" si="87"/>
        <v>MO</v>
      </c>
      <c r="H823" s="81">
        <f t="shared" si="88"/>
        <v>0</v>
      </c>
    </row>
    <row r="824" spans="2:8" x14ac:dyDescent="0.2">
      <c r="B824">
        <f t="shared" ref="B824:D843" si="90">B124</f>
        <v>4</v>
      </c>
      <c r="C824">
        <f t="shared" si="90"/>
        <v>3</v>
      </c>
      <c r="D824">
        <f t="shared" si="90"/>
        <v>2</v>
      </c>
      <c r="E824" s="147">
        <v>6</v>
      </c>
      <c r="F824" s="147" t="str">
        <f t="shared" si="85"/>
        <v>4326</v>
      </c>
      <c r="G824" t="str">
        <f t="shared" si="87"/>
        <v>DI</v>
      </c>
      <c r="H824" s="81">
        <f t="shared" si="88"/>
        <v>0</v>
      </c>
    </row>
    <row r="825" spans="2:8" x14ac:dyDescent="0.2">
      <c r="B825">
        <f t="shared" si="90"/>
        <v>4</v>
      </c>
      <c r="C825">
        <f t="shared" si="90"/>
        <v>3</v>
      </c>
      <c r="D825">
        <f t="shared" si="90"/>
        <v>3</v>
      </c>
      <c r="E825" s="147">
        <v>6</v>
      </c>
      <c r="F825" s="147" t="str">
        <f t="shared" si="85"/>
        <v>4336</v>
      </c>
      <c r="G825" t="str">
        <f t="shared" si="87"/>
        <v>MI</v>
      </c>
      <c r="H825" s="81">
        <f t="shared" si="88"/>
        <v>0</v>
      </c>
    </row>
    <row r="826" spans="2:8" x14ac:dyDescent="0.2">
      <c r="B826">
        <f t="shared" si="90"/>
        <v>4</v>
      </c>
      <c r="C826">
        <f t="shared" si="90"/>
        <v>3</v>
      </c>
      <c r="D826">
        <f t="shared" si="90"/>
        <v>4</v>
      </c>
      <c r="E826" s="147">
        <v>6</v>
      </c>
      <c r="F826" s="147" t="str">
        <f t="shared" si="85"/>
        <v>4346</v>
      </c>
      <c r="G826" t="str">
        <f t="shared" si="87"/>
        <v>DO</v>
      </c>
      <c r="H826" s="81">
        <f t="shared" si="88"/>
        <v>0</v>
      </c>
    </row>
    <row r="827" spans="2:8" x14ac:dyDescent="0.2">
      <c r="B827">
        <f t="shared" si="90"/>
        <v>4</v>
      </c>
      <c r="C827">
        <f t="shared" si="90"/>
        <v>3</v>
      </c>
      <c r="D827">
        <f t="shared" si="90"/>
        <v>5</v>
      </c>
      <c r="E827" s="147">
        <v>6</v>
      </c>
      <c r="F827" s="147" t="str">
        <f t="shared" si="85"/>
        <v>4356</v>
      </c>
      <c r="G827" t="str">
        <f t="shared" si="87"/>
        <v>FR</v>
      </c>
      <c r="H827" s="81">
        <f t="shared" si="88"/>
        <v>0</v>
      </c>
    </row>
    <row r="828" spans="2:8" x14ac:dyDescent="0.2">
      <c r="B828">
        <f t="shared" si="90"/>
        <v>4</v>
      </c>
      <c r="C828">
        <f t="shared" si="90"/>
        <v>3</v>
      </c>
      <c r="D828">
        <f t="shared" si="90"/>
        <v>6</v>
      </c>
      <c r="E828" s="147">
        <v>6</v>
      </c>
      <c r="F828" s="147" t="str">
        <f t="shared" si="85"/>
        <v>4366</v>
      </c>
      <c r="G828" t="str">
        <f t="shared" si="87"/>
        <v>SA</v>
      </c>
      <c r="H828" s="81">
        <f t="shared" si="88"/>
        <v>0</v>
      </c>
    </row>
    <row r="829" spans="2:8" x14ac:dyDescent="0.2">
      <c r="B829">
        <f t="shared" si="90"/>
        <v>4</v>
      </c>
      <c r="C829">
        <f t="shared" si="90"/>
        <v>3</v>
      </c>
      <c r="D829">
        <f t="shared" si="90"/>
        <v>7</v>
      </c>
      <c r="E829" s="147">
        <v>6</v>
      </c>
      <c r="F829" s="147" t="str">
        <f t="shared" si="85"/>
        <v>4376</v>
      </c>
      <c r="G829" t="str">
        <f t="shared" si="87"/>
        <v>SO</v>
      </c>
      <c r="H829" s="81">
        <f t="shared" si="88"/>
        <v>0</v>
      </c>
    </row>
    <row r="830" spans="2:8" x14ac:dyDescent="0.2">
      <c r="B830">
        <f t="shared" si="90"/>
        <v>4</v>
      </c>
      <c r="C830">
        <f t="shared" si="90"/>
        <v>4</v>
      </c>
      <c r="D830">
        <f t="shared" si="90"/>
        <v>1</v>
      </c>
      <c r="E830" s="147">
        <v>6</v>
      </c>
      <c r="F830" s="147" t="str">
        <f t="shared" si="85"/>
        <v>4416</v>
      </c>
      <c r="G830" t="str">
        <f t="shared" si="87"/>
        <v>MO</v>
      </c>
      <c r="H830" s="81">
        <f t="shared" si="88"/>
        <v>0</v>
      </c>
    </row>
    <row r="831" spans="2:8" x14ac:dyDescent="0.2">
      <c r="B831">
        <f t="shared" si="90"/>
        <v>4</v>
      </c>
      <c r="C831">
        <f t="shared" si="90"/>
        <v>4</v>
      </c>
      <c r="D831">
        <f t="shared" si="90"/>
        <v>2</v>
      </c>
      <c r="E831" s="147">
        <v>6</v>
      </c>
      <c r="F831" s="147" t="str">
        <f t="shared" si="85"/>
        <v>4426</v>
      </c>
      <c r="G831" t="str">
        <f t="shared" si="87"/>
        <v>DI</v>
      </c>
      <c r="H831" s="81">
        <f t="shared" si="88"/>
        <v>0</v>
      </c>
    </row>
    <row r="832" spans="2:8" x14ac:dyDescent="0.2">
      <c r="B832">
        <f t="shared" si="90"/>
        <v>4</v>
      </c>
      <c r="C832">
        <f t="shared" si="90"/>
        <v>4</v>
      </c>
      <c r="D832">
        <f t="shared" si="90"/>
        <v>3</v>
      </c>
      <c r="E832" s="147">
        <v>6</v>
      </c>
      <c r="F832" s="147" t="str">
        <f t="shared" si="85"/>
        <v>4436</v>
      </c>
      <c r="G832" t="str">
        <f t="shared" ref="G832:G843" si="91">G132</f>
        <v>MI</v>
      </c>
      <c r="H832" s="81">
        <f t="shared" ref="H832:H843" si="92">H132</f>
        <v>0</v>
      </c>
    </row>
    <row r="833" spans="2:8" x14ac:dyDescent="0.2">
      <c r="B833">
        <f t="shared" si="90"/>
        <v>4</v>
      </c>
      <c r="C833">
        <f t="shared" si="90"/>
        <v>4</v>
      </c>
      <c r="D833">
        <f t="shared" si="90"/>
        <v>4</v>
      </c>
      <c r="E833" s="147">
        <v>6</v>
      </c>
      <c r="F833" s="147" t="str">
        <f t="shared" si="85"/>
        <v>4446</v>
      </c>
      <c r="G833" t="str">
        <f t="shared" si="91"/>
        <v>DO</v>
      </c>
      <c r="H833" s="81">
        <f t="shared" si="92"/>
        <v>0</v>
      </c>
    </row>
    <row r="834" spans="2:8" x14ac:dyDescent="0.2">
      <c r="B834">
        <f t="shared" si="90"/>
        <v>4</v>
      </c>
      <c r="C834">
        <f t="shared" si="90"/>
        <v>4</v>
      </c>
      <c r="D834">
        <f t="shared" si="90"/>
        <v>5</v>
      </c>
      <c r="E834" s="147">
        <v>6</v>
      </c>
      <c r="F834" s="147" t="str">
        <f t="shared" si="85"/>
        <v>4456</v>
      </c>
      <c r="G834" t="str">
        <f t="shared" si="91"/>
        <v>FR</v>
      </c>
      <c r="H834" s="81">
        <f t="shared" si="92"/>
        <v>0</v>
      </c>
    </row>
    <row r="835" spans="2:8" x14ac:dyDescent="0.2">
      <c r="B835">
        <f t="shared" si="90"/>
        <v>4</v>
      </c>
      <c r="C835">
        <f t="shared" si="90"/>
        <v>4</v>
      </c>
      <c r="D835">
        <f t="shared" si="90"/>
        <v>6</v>
      </c>
      <c r="E835" s="147">
        <v>6</v>
      </c>
      <c r="F835" s="147" t="str">
        <f t="shared" si="85"/>
        <v>4466</v>
      </c>
      <c r="G835" t="str">
        <f t="shared" si="91"/>
        <v>SA</v>
      </c>
      <c r="H835" s="81">
        <f t="shared" si="92"/>
        <v>0</v>
      </c>
    </row>
    <row r="836" spans="2:8" x14ac:dyDescent="0.2">
      <c r="B836">
        <f t="shared" si="90"/>
        <v>4</v>
      </c>
      <c r="C836">
        <f t="shared" si="90"/>
        <v>4</v>
      </c>
      <c r="D836">
        <f t="shared" si="90"/>
        <v>7</v>
      </c>
      <c r="E836" s="147">
        <v>6</v>
      </c>
      <c r="F836" s="147" t="str">
        <f t="shared" si="85"/>
        <v>4476</v>
      </c>
      <c r="G836" t="str">
        <f t="shared" si="91"/>
        <v>SO</v>
      </c>
      <c r="H836" s="81">
        <f t="shared" si="92"/>
        <v>0</v>
      </c>
    </row>
    <row r="837" spans="2:8" x14ac:dyDescent="0.2">
      <c r="B837">
        <f t="shared" si="90"/>
        <v>4</v>
      </c>
      <c r="C837">
        <f t="shared" si="90"/>
        <v>5</v>
      </c>
      <c r="D837">
        <f t="shared" si="90"/>
        <v>1</v>
      </c>
      <c r="E837" s="147">
        <v>6</v>
      </c>
      <c r="F837" s="147" t="str">
        <f t="shared" ref="F837:F900" si="93">CONCATENATE(B837,C837,D837,E837)</f>
        <v>4516</v>
      </c>
      <c r="G837" t="str">
        <f t="shared" si="91"/>
        <v>MO</v>
      </c>
      <c r="H837" s="81">
        <f t="shared" si="92"/>
        <v>0</v>
      </c>
    </row>
    <row r="838" spans="2:8" x14ac:dyDescent="0.2">
      <c r="B838">
        <f t="shared" si="90"/>
        <v>4</v>
      </c>
      <c r="C838">
        <f t="shared" si="90"/>
        <v>5</v>
      </c>
      <c r="D838">
        <f t="shared" si="90"/>
        <v>2</v>
      </c>
      <c r="E838" s="147">
        <v>6</v>
      </c>
      <c r="F838" s="147" t="str">
        <f t="shared" si="93"/>
        <v>4526</v>
      </c>
      <c r="G838" t="str">
        <f t="shared" si="91"/>
        <v>DI</v>
      </c>
      <c r="H838" s="81">
        <f t="shared" si="92"/>
        <v>0</v>
      </c>
    </row>
    <row r="839" spans="2:8" x14ac:dyDescent="0.2">
      <c r="B839">
        <f t="shared" si="90"/>
        <v>4</v>
      </c>
      <c r="C839">
        <f t="shared" si="90"/>
        <v>5</v>
      </c>
      <c r="D839">
        <f t="shared" si="90"/>
        <v>3</v>
      </c>
      <c r="E839" s="147">
        <v>6</v>
      </c>
      <c r="F839" s="147" t="str">
        <f t="shared" si="93"/>
        <v>4536</v>
      </c>
      <c r="G839" t="str">
        <f t="shared" si="91"/>
        <v>MI</v>
      </c>
      <c r="H839" s="81">
        <f t="shared" si="92"/>
        <v>0</v>
      </c>
    </row>
    <row r="840" spans="2:8" x14ac:dyDescent="0.2">
      <c r="B840">
        <f t="shared" si="90"/>
        <v>4</v>
      </c>
      <c r="C840">
        <f t="shared" si="90"/>
        <v>5</v>
      </c>
      <c r="D840">
        <f t="shared" si="90"/>
        <v>4</v>
      </c>
      <c r="E840" s="147">
        <v>6</v>
      </c>
      <c r="F840" s="147" t="str">
        <f t="shared" si="93"/>
        <v>4546</v>
      </c>
      <c r="G840" t="str">
        <f t="shared" si="91"/>
        <v>DO</v>
      </c>
      <c r="H840" s="81">
        <f t="shared" si="92"/>
        <v>0</v>
      </c>
    </row>
    <row r="841" spans="2:8" x14ac:dyDescent="0.2">
      <c r="B841">
        <f t="shared" si="90"/>
        <v>4</v>
      </c>
      <c r="C841">
        <f t="shared" si="90"/>
        <v>5</v>
      </c>
      <c r="D841">
        <f t="shared" si="90"/>
        <v>5</v>
      </c>
      <c r="E841" s="147">
        <v>6</v>
      </c>
      <c r="F841" s="147" t="str">
        <f t="shared" si="93"/>
        <v>4556</v>
      </c>
      <c r="G841" t="str">
        <f t="shared" si="91"/>
        <v>FR</v>
      </c>
      <c r="H841" s="81">
        <f t="shared" si="92"/>
        <v>0</v>
      </c>
    </row>
    <row r="842" spans="2:8" x14ac:dyDescent="0.2">
      <c r="B842">
        <f t="shared" si="90"/>
        <v>4</v>
      </c>
      <c r="C842">
        <f t="shared" si="90"/>
        <v>5</v>
      </c>
      <c r="D842">
        <f t="shared" si="90"/>
        <v>6</v>
      </c>
      <c r="E842" s="147">
        <v>6</v>
      </c>
      <c r="F842" s="147" t="str">
        <f t="shared" si="93"/>
        <v>4566</v>
      </c>
      <c r="G842" t="str">
        <f t="shared" si="91"/>
        <v>SA</v>
      </c>
      <c r="H842" s="81">
        <f t="shared" si="92"/>
        <v>0</v>
      </c>
    </row>
    <row r="843" spans="2:8" x14ac:dyDescent="0.2">
      <c r="B843">
        <f t="shared" si="90"/>
        <v>4</v>
      </c>
      <c r="C843">
        <f t="shared" si="90"/>
        <v>5</v>
      </c>
      <c r="D843">
        <f t="shared" si="90"/>
        <v>7</v>
      </c>
      <c r="E843" s="147">
        <v>6</v>
      </c>
      <c r="F843" s="147" t="str">
        <f t="shared" si="93"/>
        <v>4576</v>
      </c>
      <c r="G843" t="str">
        <f t="shared" si="91"/>
        <v>SO</v>
      </c>
      <c r="H843" s="81">
        <f t="shared" si="92"/>
        <v>0</v>
      </c>
    </row>
    <row r="844" spans="2:8" x14ac:dyDescent="0.2">
      <c r="B844">
        <f t="shared" ref="B844:D863" si="94">B4</f>
        <v>1</v>
      </c>
      <c r="C844">
        <f t="shared" si="94"/>
        <v>1</v>
      </c>
      <c r="D844">
        <f t="shared" si="94"/>
        <v>1</v>
      </c>
      <c r="E844" s="147">
        <v>7</v>
      </c>
      <c r="F844" s="147" t="str">
        <f t="shared" si="93"/>
        <v>1117</v>
      </c>
      <c r="G844" t="str">
        <f t="shared" ref="G844:G875" si="95">G4</f>
        <v>MO</v>
      </c>
      <c r="H844" s="81">
        <f t="shared" ref="H844:H875" si="96">H4</f>
        <v>0</v>
      </c>
    </row>
    <row r="845" spans="2:8" x14ac:dyDescent="0.2">
      <c r="B845">
        <f t="shared" si="94"/>
        <v>1</v>
      </c>
      <c r="C845">
        <f t="shared" si="94"/>
        <v>1</v>
      </c>
      <c r="D845">
        <f t="shared" si="94"/>
        <v>2</v>
      </c>
      <c r="E845" s="147">
        <v>7</v>
      </c>
      <c r="F845" s="147" t="str">
        <f t="shared" si="93"/>
        <v>1127</v>
      </c>
      <c r="G845" t="str">
        <f t="shared" si="95"/>
        <v>DI</v>
      </c>
      <c r="H845" s="81">
        <f t="shared" si="96"/>
        <v>0</v>
      </c>
    </row>
    <row r="846" spans="2:8" x14ac:dyDescent="0.2">
      <c r="B846">
        <f t="shared" si="94"/>
        <v>1</v>
      </c>
      <c r="C846">
        <f t="shared" si="94"/>
        <v>1</v>
      </c>
      <c r="D846">
        <f t="shared" si="94"/>
        <v>3</v>
      </c>
      <c r="E846" s="147">
        <v>7</v>
      </c>
      <c r="F846" s="147" t="str">
        <f t="shared" si="93"/>
        <v>1137</v>
      </c>
      <c r="G846" t="str">
        <f t="shared" si="95"/>
        <v>MI</v>
      </c>
      <c r="H846" s="81">
        <f t="shared" si="96"/>
        <v>0</v>
      </c>
    </row>
    <row r="847" spans="2:8" x14ac:dyDescent="0.2">
      <c r="B847">
        <f t="shared" si="94"/>
        <v>1</v>
      </c>
      <c r="C847">
        <f t="shared" si="94"/>
        <v>1</v>
      </c>
      <c r="D847">
        <f t="shared" si="94"/>
        <v>4</v>
      </c>
      <c r="E847" s="147">
        <v>7</v>
      </c>
      <c r="F847" s="147" t="str">
        <f t="shared" si="93"/>
        <v>1147</v>
      </c>
      <c r="G847" t="str">
        <f t="shared" si="95"/>
        <v>DO</v>
      </c>
      <c r="H847" s="81">
        <f t="shared" si="96"/>
        <v>0</v>
      </c>
    </row>
    <row r="848" spans="2:8" x14ac:dyDescent="0.2">
      <c r="B848">
        <f t="shared" si="94"/>
        <v>1</v>
      </c>
      <c r="C848">
        <f t="shared" si="94"/>
        <v>1</v>
      </c>
      <c r="D848">
        <f t="shared" si="94"/>
        <v>5</v>
      </c>
      <c r="E848" s="147">
        <v>7</v>
      </c>
      <c r="F848" s="147" t="str">
        <f t="shared" si="93"/>
        <v>1157</v>
      </c>
      <c r="G848" t="str">
        <f t="shared" si="95"/>
        <v>FR</v>
      </c>
      <c r="H848" s="81">
        <f t="shared" si="96"/>
        <v>0</v>
      </c>
    </row>
    <row r="849" spans="2:8" x14ac:dyDescent="0.2">
      <c r="B849">
        <f t="shared" si="94"/>
        <v>1</v>
      </c>
      <c r="C849">
        <f t="shared" si="94"/>
        <v>1</v>
      </c>
      <c r="D849">
        <f t="shared" si="94"/>
        <v>6</v>
      </c>
      <c r="E849" s="147">
        <v>7</v>
      </c>
      <c r="F849" s="147" t="str">
        <f t="shared" si="93"/>
        <v>1167</v>
      </c>
      <c r="G849" t="str">
        <f t="shared" si="95"/>
        <v>SA</v>
      </c>
      <c r="H849" s="81">
        <f t="shared" si="96"/>
        <v>0</v>
      </c>
    </row>
    <row r="850" spans="2:8" x14ac:dyDescent="0.2">
      <c r="B850">
        <f t="shared" si="94"/>
        <v>1</v>
      </c>
      <c r="C850">
        <f t="shared" si="94"/>
        <v>1</v>
      </c>
      <c r="D850">
        <f t="shared" si="94"/>
        <v>7</v>
      </c>
      <c r="E850" s="147">
        <v>7</v>
      </c>
      <c r="F850" s="147" t="str">
        <f t="shared" si="93"/>
        <v>1177</v>
      </c>
      <c r="G850" t="str">
        <f t="shared" si="95"/>
        <v>SO</v>
      </c>
      <c r="H850" s="81">
        <f t="shared" si="96"/>
        <v>0</v>
      </c>
    </row>
    <row r="851" spans="2:8" x14ac:dyDescent="0.2">
      <c r="B851">
        <f t="shared" si="94"/>
        <v>1</v>
      </c>
      <c r="C851">
        <f t="shared" si="94"/>
        <v>2</v>
      </c>
      <c r="D851">
        <f t="shared" si="94"/>
        <v>1</v>
      </c>
      <c r="E851" s="147">
        <v>7</v>
      </c>
      <c r="F851" s="147" t="str">
        <f t="shared" si="93"/>
        <v>1217</v>
      </c>
      <c r="G851" t="str">
        <f t="shared" si="95"/>
        <v>MO</v>
      </c>
      <c r="H851" s="81">
        <f t="shared" si="96"/>
        <v>0</v>
      </c>
    </row>
    <row r="852" spans="2:8" x14ac:dyDescent="0.2">
      <c r="B852">
        <f t="shared" si="94"/>
        <v>1</v>
      </c>
      <c r="C852">
        <f t="shared" si="94"/>
        <v>2</v>
      </c>
      <c r="D852">
        <f t="shared" si="94"/>
        <v>2</v>
      </c>
      <c r="E852" s="147">
        <v>7</v>
      </c>
      <c r="F852" s="147" t="str">
        <f t="shared" si="93"/>
        <v>1227</v>
      </c>
      <c r="G852" t="str">
        <f t="shared" si="95"/>
        <v>DI</v>
      </c>
      <c r="H852" s="81">
        <f t="shared" si="96"/>
        <v>0</v>
      </c>
    </row>
    <row r="853" spans="2:8" x14ac:dyDescent="0.2">
      <c r="B853">
        <f t="shared" si="94"/>
        <v>1</v>
      </c>
      <c r="C853">
        <f t="shared" si="94"/>
        <v>2</v>
      </c>
      <c r="D853">
        <f t="shared" si="94"/>
        <v>3</v>
      </c>
      <c r="E853" s="147">
        <v>7</v>
      </c>
      <c r="F853" s="147" t="str">
        <f t="shared" si="93"/>
        <v>1237</v>
      </c>
      <c r="G853" t="str">
        <f t="shared" si="95"/>
        <v>MI</v>
      </c>
      <c r="H853" s="81">
        <f t="shared" si="96"/>
        <v>0</v>
      </c>
    </row>
    <row r="854" spans="2:8" x14ac:dyDescent="0.2">
      <c r="B854">
        <f t="shared" si="94"/>
        <v>1</v>
      </c>
      <c r="C854">
        <f t="shared" si="94"/>
        <v>2</v>
      </c>
      <c r="D854">
        <f t="shared" si="94"/>
        <v>4</v>
      </c>
      <c r="E854" s="147">
        <v>7</v>
      </c>
      <c r="F854" s="147" t="str">
        <f t="shared" si="93"/>
        <v>1247</v>
      </c>
      <c r="G854" t="str">
        <f t="shared" si="95"/>
        <v>DO</v>
      </c>
      <c r="H854" s="81">
        <f t="shared" si="96"/>
        <v>0</v>
      </c>
    </row>
    <row r="855" spans="2:8" x14ac:dyDescent="0.2">
      <c r="B855">
        <f t="shared" si="94"/>
        <v>1</v>
      </c>
      <c r="C855">
        <f t="shared" si="94"/>
        <v>2</v>
      </c>
      <c r="D855">
        <f t="shared" si="94"/>
        <v>5</v>
      </c>
      <c r="E855" s="147">
        <v>7</v>
      </c>
      <c r="F855" s="147" t="str">
        <f t="shared" si="93"/>
        <v>1257</v>
      </c>
      <c r="G855" t="str">
        <f t="shared" si="95"/>
        <v>FR</v>
      </c>
      <c r="H855" s="81">
        <f t="shared" si="96"/>
        <v>0</v>
      </c>
    </row>
    <row r="856" spans="2:8" x14ac:dyDescent="0.2">
      <c r="B856">
        <f t="shared" si="94"/>
        <v>1</v>
      </c>
      <c r="C856">
        <f t="shared" si="94"/>
        <v>2</v>
      </c>
      <c r="D856">
        <f t="shared" si="94"/>
        <v>6</v>
      </c>
      <c r="E856" s="147">
        <v>7</v>
      </c>
      <c r="F856" s="147" t="str">
        <f t="shared" si="93"/>
        <v>1267</v>
      </c>
      <c r="G856" t="str">
        <f t="shared" si="95"/>
        <v>SA</v>
      </c>
      <c r="H856" s="81">
        <f t="shared" si="96"/>
        <v>0</v>
      </c>
    </row>
    <row r="857" spans="2:8" x14ac:dyDescent="0.2">
      <c r="B857">
        <f t="shared" si="94"/>
        <v>1</v>
      </c>
      <c r="C857">
        <f t="shared" si="94"/>
        <v>2</v>
      </c>
      <c r="D857">
        <f t="shared" si="94"/>
        <v>7</v>
      </c>
      <c r="E857" s="147">
        <v>7</v>
      </c>
      <c r="F857" s="147" t="str">
        <f t="shared" si="93"/>
        <v>1277</v>
      </c>
      <c r="G857" t="str">
        <f t="shared" si="95"/>
        <v>SO</v>
      </c>
      <c r="H857" s="81">
        <f t="shared" si="96"/>
        <v>0</v>
      </c>
    </row>
    <row r="858" spans="2:8" x14ac:dyDescent="0.2">
      <c r="B858">
        <f t="shared" si="94"/>
        <v>1</v>
      </c>
      <c r="C858">
        <f t="shared" si="94"/>
        <v>3</v>
      </c>
      <c r="D858">
        <f t="shared" si="94"/>
        <v>1</v>
      </c>
      <c r="E858" s="147">
        <v>7</v>
      </c>
      <c r="F858" s="147" t="str">
        <f t="shared" si="93"/>
        <v>1317</v>
      </c>
      <c r="G858" t="str">
        <f t="shared" si="95"/>
        <v>MO</v>
      </c>
      <c r="H858" s="81">
        <f t="shared" si="96"/>
        <v>0</v>
      </c>
    </row>
    <row r="859" spans="2:8" x14ac:dyDescent="0.2">
      <c r="B859">
        <f t="shared" si="94"/>
        <v>1</v>
      </c>
      <c r="C859">
        <f t="shared" si="94"/>
        <v>3</v>
      </c>
      <c r="D859">
        <f t="shared" si="94"/>
        <v>2</v>
      </c>
      <c r="E859" s="147">
        <v>7</v>
      </c>
      <c r="F859" s="147" t="str">
        <f t="shared" si="93"/>
        <v>1327</v>
      </c>
      <c r="G859" t="str">
        <f t="shared" si="95"/>
        <v>DI</v>
      </c>
      <c r="H859" s="81">
        <f t="shared" si="96"/>
        <v>0</v>
      </c>
    </row>
    <row r="860" spans="2:8" x14ac:dyDescent="0.2">
      <c r="B860">
        <f t="shared" si="94"/>
        <v>1</v>
      </c>
      <c r="C860">
        <f t="shared" si="94"/>
        <v>3</v>
      </c>
      <c r="D860">
        <f t="shared" si="94"/>
        <v>3</v>
      </c>
      <c r="E860" s="147">
        <v>7</v>
      </c>
      <c r="F860" s="147" t="str">
        <f t="shared" si="93"/>
        <v>1337</v>
      </c>
      <c r="G860" t="str">
        <f t="shared" si="95"/>
        <v>MI</v>
      </c>
      <c r="H860" s="81">
        <f t="shared" si="96"/>
        <v>0</v>
      </c>
    </row>
    <row r="861" spans="2:8" x14ac:dyDescent="0.2">
      <c r="B861">
        <f t="shared" si="94"/>
        <v>1</v>
      </c>
      <c r="C861">
        <f t="shared" si="94"/>
        <v>3</v>
      </c>
      <c r="D861">
        <f t="shared" si="94"/>
        <v>4</v>
      </c>
      <c r="E861" s="147">
        <v>7</v>
      </c>
      <c r="F861" s="147" t="str">
        <f t="shared" si="93"/>
        <v>1347</v>
      </c>
      <c r="G861" t="str">
        <f t="shared" si="95"/>
        <v>DO</v>
      </c>
      <c r="H861" s="81">
        <f t="shared" si="96"/>
        <v>0</v>
      </c>
    </row>
    <row r="862" spans="2:8" x14ac:dyDescent="0.2">
      <c r="B862">
        <f t="shared" si="94"/>
        <v>1</v>
      </c>
      <c r="C862">
        <f t="shared" si="94"/>
        <v>3</v>
      </c>
      <c r="D862">
        <f t="shared" si="94"/>
        <v>5</v>
      </c>
      <c r="E862" s="147">
        <v>7</v>
      </c>
      <c r="F862" s="147" t="str">
        <f t="shared" si="93"/>
        <v>1357</v>
      </c>
      <c r="G862" t="str">
        <f t="shared" si="95"/>
        <v>FR</v>
      </c>
      <c r="H862" s="81">
        <f t="shared" si="96"/>
        <v>0</v>
      </c>
    </row>
    <row r="863" spans="2:8" x14ac:dyDescent="0.2">
      <c r="B863">
        <f t="shared" si="94"/>
        <v>1</v>
      </c>
      <c r="C863">
        <f t="shared" si="94"/>
        <v>3</v>
      </c>
      <c r="D863">
        <f t="shared" si="94"/>
        <v>6</v>
      </c>
      <c r="E863" s="147">
        <v>7</v>
      </c>
      <c r="F863" s="147" t="str">
        <f t="shared" si="93"/>
        <v>1367</v>
      </c>
      <c r="G863" t="str">
        <f t="shared" si="95"/>
        <v>SA</v>
      </c>
      <c r="H863" s="81">
        <f t="shared" si="96"/>
        <v>0</v>
      </c>
    </row>
    <row r="864" spans="2:8" x14ac:dyDescent="0.2">
      <c r="B864">
        <f t="shared" ref="B864:D883" si="97">B24</f>
        <v>1</v>
      </c>
      <c r="C864">
        <f t="shared" si="97"/>
        <v>3</v>
      </c>
      <c r="D864">
        <f t="shared" si="97"/>
        <v>7</v>
      </c>
      <c r="E864" s="147">
        <v>7</v>
      </c>
      <c r="F864" s="147" t="str">
        <f t="shared" si="93"/>
        <v>1377</v>
      </c>
      <c r="G864" t="str">
        <f t="shared" si="95"/>
        <v>SO</v>
      </c>
      <c r="H864" s="81">
        <f t="shared" si="96"/>
        <v>0</v>
      </c>
    </row>
    <row r="865" spans="2:8" x14ac:dyDescent="0.2">
      <c r="B865">
        <f t="shared" si="97"/>
        <v>1</v>
      </c>
      <c r="C865">
        <f t="shared" si="97"/>
        <v>4</v>
      </c>
      <c r="D865">
        <f t="shared" si="97"/>
        <v>1</v>
      </c>
      <c r="E865" s="147">
        <v>7</v>
      </c>
      <c r="F865" s="147" t="str">
        <f t="shared" si="93"/>
        <v>1417</v>
      </c>
      <c r="G865" t="str">
        <f t="shared" si="95"/>
        <v>MO</v>
      </c>
      <c r="H865" s="81">
        <f t="shared" si="96"/>
        <v>0</v>
      </c>
    </row>
    <row r="866" spans="2:8" x14ac:dyDescent="0.2">
      <c r="B866">
        <f t="shared" si="97"/>
        <v>1</v>
      </c>
      <c r="C866">
        <f t="shared" si="97"/>
        <v>4</v>
      </c>
      <c r="D866">
        <f t="shared" si="97"/>
        <v>2</v>
      </c>
      <c r="E866" s="147">
        <v>7</v>
      </c>
      <c r="F866" s="147" t="str">
        <f t="shared" si="93"/>
        <v>1427</v>
      </c>
      <c r="G866" t="str">
        <f t="shared" si="95"/>
        <v>DI</v>
      </c>
      <c r="H866" s="81">
        <f t="shared" si="96"/>
        <v>0</v>
      </c>
    </row>
    <row r="867" spans="2:8" x14ac:dyDescent="0.2">
      <c r="B867">
        <f t="shared" si="97"/>
        <v>1</v>
      </c>
      <c r="C867">
        <f t="shared" si="97"/>
        <v>4</v>
      </c>
      <c r="D867">
        <f t="shared" si="97"/>
        <v>3</v>
      </c>
      <c r="E867" s="147">
        <v>7</v>
      </c>
      <c r="F867" s="147" t="str">
        <f t="shared" si="93"/>
        <v>1437</v>
      </c>
      <c r="G867" t="str">
        <f t="shared" si="95"/>
        <v>MI</v>
      </c>
      <c r="H867" s="81">
        <f t="shared" si="96"/>
        <v>0</v>
      </c>
    </row>
    <row r="868" spans="2:8" x14ac:dyDescent="0.2">
      <c r="B868">
        <f t="shared" si="97"/>
        <v>1</v>
      </c>
      <c r="C868">
        <f t="shared" si="97"/>
        <v>4</v>
      </c>
      <c r="D868">
        <f t="shared" si="97"/>
        <v>4</v>
      </c>
      <c r="E868" s="147">
        <v>7</v>
      </c>
      <c r="F868" s="147" t="str">
        <f t="shared" si="93"/>
        <v>1447</v>
      </c>
      <c r="G868" t="str">
        <f t="shared" si="95"/>
        <v>DO</v>
      </c>
      <c r="H868" s="81">
        <f t="shared" si="96"/>
        <v>0</v>
      </c>
    </row>
    <row r="869" spans="2:8" x14ac:dyDescent="0.2">
      <c r="B869">
        <f t="shared" si="97"/>
        <v>1</v>
      </c>
      <c r="C869">
        <f t="shared" si="97"/>
        <v>4</v>
      </c>
      <c r="D869">
        <f t="shared" si="97"/>
        <v>5</v>
      </c>
      <c r="E869" s="147">
        <v>7</v>
      </c>
      <c r="F869" s="147" t="str">
        <f t="shared" si="93"/>
        <v>1457</v>
      </c>
      <c r="G869" t="str">
        <f t="shared" si="95"/>
        <v>FR</v>
      </c>
      <c r="H869" s="81">
        <f t="shared" si="96"/>
        <v>0</v>
      </c>
    </row>
    <row r="870" spans="2:8" x14ac:dyDescent="0.2">
      <c r="B870">
        <f t="shared" si="97"/>
        <v>1</v>
      </c>
      <c r="C870">
        <f t="shared" si="97"/>
        <v>4</v>
      </c>
      <c r="D870">
        <f t="shared" si="97"/>
        <v>6</v>
      </c>
      <c r="E870" s="147">
        <v>7</v>
      </c>
      <c r="F870" s="147" t="str">
        <f t="shared" si="93"/>
        <v>1467</v>
      </c>
      <c r="G870" t="str">
        <f t="shared" si="95"/>
        <v>SA</v>
      </c>
      <c r="H870" s="81">
        <f t="shared" si="96"/>
        <v>0</v>
      </c>
    </row>
    <row r="871" spans="2:8" x14ac:dyDescent="0.2">
      <c r="B871">
        <f t="shared" si="97"/>
        <v>1</v>
      </c>
      <c r="C871">
        <f t="shared" si="97"/>
        <v>4</v>
      </c>
      <c r="D871">
        <f t="shared" si="97"/>
        <v>7</v>
      </c>
      <c r="E871" s="147">
        <v>7</v>
      </c>
      <c r="F871" s="147" t="str">
        <f t="shared" si="93"/>
        <v>1477</v>
      </c>
      <c r="G871" t="str">
        <f t="shared" si="95"/>
        <v>SO</v>
      </c>
      <c r="H871" s="81">
        <f t="shared" si="96"/>
        <v>0</v>
      </c>
    </row>
    <row r="872" spans="2:8" x14ac:dyDescent="0.2">
      <c r="B872">
        <f t="shared" si="97"/>
        <v>1</v>
      </c>
      <c r="C872">
        <f t="shared" si="97"/>
        <v>5</v>
      </c>
      <c r="D872">
        <f t="shared" si="97"/>
        <v>1</v>
      </c>
      <c r="E872" s="147">
        <v>7</v>
      </c>
      <c r="F872" s="147" t="str">
        <f t="shared" si="93"/>
        <v>1517</v>
      </c>
      <c r="G872" t="str">
        <f t="shared" si="95"/>
        <v>MO</v>
      </c>
      <c r="H872" s="81">
        <f t="shared" si="96"/>
        <v>0</v>
      </c>
    </row>
    <row r="873" spans="2:8" x14ac:dyDescent="0.2">
      <c r="B873">
        <f t="shared" si="97"/>
        <v>1</v>
      </c>
      <c r="C873">
        <f t="shared" si="97"/>
        <v>5</v>
      </c>
      <c r="D873">
        <f t="shared" si="97"/>
        <v>2</v>
      </c>
      <c r="E873" s="147">
        <v>7</v>
      </c>
      <c r="F873" s="147" t="str">
        <f t="shared" si="93"/>
        <v>1527</v>
      </c>
      <c r="G873" t="str">
        <f t="shared" si="95"/>
        <v>DI</v>
      </c>
      <c r="H873" s="81">
        <f t="shared" si="96"/>
        <v>0</v>
      </c>
    </row>
    <row r="874" spans="2:8" x14ac:dyDescent="0.2">
      <c r="B874">
        <f t="shared" si="97"/>
        <v>1</v>
      </c>
      <c r="C874">
        <f t="shared" si="97"/>
        <v>5</v>
      </c>
      <c r="D874">
        <f t="shared" si="97"/>
        <v>3</v>
      </c>
      <c r="E874" s="147">
        <v>7</v>
      </c>
      <c r="F874" s="147" t="str">
        <f t="shared" si="93"/>
        <v>1537</v>
      </c>
      <c r="G874" t="str">
        <f t="shared" si="95"/>
        <v>MI</v>
      </c>
      <c r="H874" s="81">
        <f t="shared" si="96"/>
        <v>0</v>
      </c>
    </row>
    <row r="875" spans="2:8" x14ac:dyDescent="0.2">
      <c r="B875">
        <f t="shared" si="97"/>
        <v>1</v>
      </c>
      <c r="C875">
        <f t="shared" si="97"/>
        <v>5</v>
      </c>
      <c r="D875">
        <f t="shared" si="97"/>
        <v>4</v>
      </c>
      <c r="E875" s="147">
        <v>7</v>
      </c>
      <c r="F875" s="147" t="str">
        <f t="shared" si="93"/>
        <v>1547</v>
      </c>
      <c r="G875" t="str">
        <f t="shared" si="95"/>
        <v>DO</v>
      </c>
      <c r="H875" s="81">
        <f t="shared" si="96"/>
        <v>0</v>
      </c>
    </row>
    <row r="876" spans="2:8" x14ac:dyDescent="0.2">
      <c r="B876">
        <f t="shared" si="97"/>
        <v>1</v>
      </c>
      <c r="C876">
        <f t="shared" si="97"/>
        <v>5</v>
      </c>
      <c r="D876">
        <f t="shared" si="97"/>
        <v>5</v>
      </c>
      <c r="E876" s="147">
        <v>7</v>
      </c>
      <c r="F876" s="147" t="str">
        <f t="shared" si="93"/>
        <v>1557</v>
      </c>
      <c r="G876" t="str">
        <f t="shared" ref="G876:G907" si="98">G36</f>
        <v>FR</v>
      </c>
      <c r="H876" s="81">
        <f t="shared" ref="H876:H907" si="99">H36</f>
        <v>0</v>
      </c>
    </row>
    <row r="877" spans="2:8" x14ac:dyDescent="0.2">
      <c r="B877">
        <f t="shared" si="97"/>
        <v>1</v>
      </c>
      <c r="C877">
        <f t="shared" si="97"/>
        <v>5</v>
      </c>
      <c r="D877">
        <f t="shared" si="97"/>
        <v>6</v>
      </c>
      <c r="E877" s="147">
        <v>7</v>
      </c>
      <c r="F877" s="147" t="str">
        <f t="shared" si="93"/>
        <v>1567</v>
      </c>
      <c r="G877" t="str">
        <f t="shared" si="98"/>
        <v>SA</v>
      </c>
      <c r="H877" s="81">
        <f t="shared" si="99"/>
        <v>0</v>
      </c>
    </row>
    <row r="878" spans="2:8" x14ac:dyDescent="0.2">
      <c r="B878">
        <f t="shared" si="97"/>
        <v>1</v>
      </c>
      <c r="C878">
        <f t="shared" si="97"/>
        <v>5</v>
      </c>
      <c r="D878">
        <f t="shared" si="97"/>
        <v>7</v>
      </c>
      <c r="E878" s="147">
        <v>7</v>
      </c>
      <c r="F878" s="147" t="str">
        <f t="shared" si="93"/>
        <v>1577</v>
      </c>
      <c r="G878" t="str">
        <f t="shared" si="98"/>
        <v>SO</v>
      </c>
      <c r="H878" s="81">
        <f t="shared" si="99"/>
        <v>0</v>
      </c>
    </row>
    <row r="879" spans="2:8" x14ac:dyDescent="0.2">
      <c r="B879">
        <f t="shared" si="97"/>
        <v>2</v>
      </c>
      <c r="C879">
        <f t="shared" si="97"/>
        <v>1</v>
      </c>
      <c r="D879">
        <f t="shared" si="97"/>
        <v>1</v>
      </c>
      <c r="E879" s="147">
        <v>7</v>
      </c>
      <c r="F879" s="147" t="str">
        <f t="shared" si="93"/>
        <v>2117</v>
      </c>
      <c r="G879" t="str">
        <f t="shared" si="98"/>
        <v>MO</v>
      </c>
      <c r="H879" s="81">
        <f t="shared" si="99"/>
        <v>0</v>
      </c>
    </row>
    <row r="880" spans="2:8" x14ac:dyDescent="0.2">
      <c r="B880">
        <f t="shared" si="97"/>
        <v>2</v>
      </c>
      <c r="C880">
        <f t="shared" si="97"/>
        <v>1</v>
      </c>
      <c r="D880">
        <f t="shared" si="97"/>
        <v>2</v>
      </c>
      <c r="E880" s="147">
        <v>7</v>
      </c>
      <c r="F880" s="147" t="str">
        <f t="shared" si="93"/>
        <v>2127</v>
      </c>
      <c r="G880" t="str">
        <f t="shared" si="98"/>
        <v>DI</v>
      </c>
      <c r="H880" s="81">
        <f t="shared" si="99"/>
        <v>0</v>
      </c>
    </row>
    <row r="881" spans="2:8" x14ac:dyDescent="0.2">
      <c r="B881">
        <f t="shared" si="97"/>
        <v>2</v>
      </c>
      <c r="C881">
        <f t="shared" si="97"/>
        <v>1</v>
      </c>
      <c r="D881">
        <f t="shared" si="97"/>
        <v>3</v>
      </c>
      <c r="E881" s="147">
        <v>7</v>
      </c>
      <c r="F881" s="147" t="str">
        <f t="shared" si="93"/>
        <v>2137</v>
      </c>
      <c r="G881" t="str">
        <f t="shared" si="98"/>
        <v>MI</v>
      </c>
      <c r="H881" s="81">
        <f t="shared" si="99"/>
        <v>0</v>
      </c>
    </row>
    <row r="882" spans="2:8" x14ac:dyDescent="0.2">
      <c r="B882">
        <f t="shared" si="97"/>
        <v>2</v>
      </c>
      <c r="C882">
        <f t="shared" si="97"/>
        <v>1</v>
      </c>
      <c r="D882">
        <f t="shared" si="97"/>
        <v>4</v>
      </c>
      <c r="E882" s="147">
        <v>7</v>
      </c>
      <c r="F882" s="147" t="str">
        <f t="shared" si="93"/>
        <v>2147</v>
      </c>
      <c r="G882" t="str">
        <f t="shared" si="98"/>
        <v>DO</v>
      </c>
      <c r="H882" s="81">
        <f t="shared" si="99"/>
        <v>0</v>
      </c>
    </row>
    <row r="883" spans="2:8" x14ac:dyDescent="0.2">
      <c r="B883">
        <f t="shared" si="97"/>
        <v>2</v>
      </c>
      <c r="C883">
        <f t="shared" si="97"/>
        <v>1</v>
      </c>
      <c r="D883">
        <f t="shared" si="97"/>
        <v>5</v>
      </c>
      <c r="E883" s="147">
        <v>7</v>
      </c>
      <c r="F883" s="147" t="str">
        <f t="shared" si="93"/>
        <v>2157</v>
      </c>
      <c r="G883" t="str">
        <f t="shared" si="98"/>
        <v>FR</v>
      </c>
      <c r="H883" s="81">
        <f t="shared" si="99"/>
        <v>0</v>
      </c>
    </row>
    <row r="884" spans="2:8" x14ac:dyDescent="0.2">
      <c r="B884">
        <f t="shared" ref="B884:D903" si="100">B44</f>
        <v>2</v>
      </c>
      <c r="C884">
        <f t="shared" si="100"/>
        <v>1</v>
      </c>
      <c r="D884">
        <f t="shared" si="100"/>
        <v>6</v>
      </c>
      <c r="E884" s="147">
        <v>7</v>
      </c>
      <c r="F884" s="147" t="str">
        <f t="shared" si="93"/>
        <v>2167</v>
      </c>
      <c r="G884" t="str">
        <f t="shared" si="98"/>
        <v>SA</v>
      </c>
      <c r="H884" s="81">
        <f t="shared" si="99"/>
        <v>0</v>
      </c>
    </row>
    <row r="885" spans="2:8" x14ac:dyDescent="0.2">
      <c r="B885">
        <f t="shared" si="100"/>
        <v>2</v>
      </c>
      <c r="C885">
        <f t="shared" si="100"/>
        <v>1</v>
      </c>
      <c r="D885">
        <f t="shared" si="100"/>
        <v>7</v>
      </c>
      <c r="E885" s="147">
        <v>7</v>
      </c>
      <c r="F885" s="147" t="str">
        <f t="shared" si="93"/>
        <v>2177</v>
      </c>
      <c r="G885" t="str">
        <f t="shared" si="98"/>
        <v>SO</v>
      </c>
      <c r="H885" s="81">
        <f t="shared" si="99"/>
        <v>0</v>
      </c>
    </row>
    <row r="886" spans="2:8" x14ac:dyDescent="0.2">
      <c r="B886">
        <f t="shared" si="100"/>
        <v>2</v>
      </c>
      <c r="C886">
        <f t="shared" si="100"/>
        <v>2</v>
      </c>
      <c r="D886">
        <f t="shared" si="100"/>
        <v>1</v>
      </c>
      <c r="E886" s="147">
        <v>7</v>
      </c>
      <c r="F886" s="147" t="str">
        <f t="shared" si="93"/>
        <v>2217</v>
      </c>
      <c r="G886" t="str">
        <f t="shared" si="98"/>
        <v>MO</v>
      </c>
      <c r="H886" s="81">
        <f t="shared" si="99"/>
        <v>0</v>
      </c>
    </row>
    <row r="887" spans="2:8" x14ac:dyDescent="0.2">
      <c r="B887">
        <f t="shared" si="100"/>
        <v>2</v>
      </c>
      <c r="C887">
        <f t="shared" si="100"/>
        <v>2</v>
      </c>
      <c r="D887">
        <f t="shared" si="100"/>
        <v>2</v>
      </c>
      <c r="E887" s="147">
        <v>7</v>
      </c>
      <c r="F887" s="147" t="str">
        <f t="shared" si="93"/>
        <v>2227</v>
      </c>
      <c r="G887" t="str">
        <f t="shared" si="98"/>
        <v>DI</v>
      </c>
      <c r="H887" s="81">
        <f t="shared" si="99"/>
        <v>0</v>
      </c>
    </row>
    <row r="888" spans="2:8" x14ac:dyDescent="0.2">
      <c r="B888">
        <f t="shared" si="100"/>
        <v>2</v>
      </c>
      <c r="C888">
        <f t="shared" si="100"/>
        <v>2</v>
      </c>
      <c r="D888">
        <f t="shared" si="100"/>
        <v>3</v>
      </c>
      <c r="E888" s="147">
        <v>7</v>
      </c>
      <c r="F888" s="147" t="str">
        <f t="shared" si="93"/>
        <v>2237</v>
      </c>
      <c r="G888" t="str">
        <f t="shared" si="98"/>
        <v>MI</v>
      </c>
      <c r="H888" s="81">
        <f t="shared" si="99"/>
        <v>0</v>
      </c>
    </row>
    <row r="889" spans="2:8" x14ac:dyDescent="0.2">
      <c r="B889">
        <f t="shared" si="100"/>
        <v>2</v>
      </c>
      <c r="C889">
        <f t="shared" si="100"/>
        <v>2</v>
      </c>
      <c r="D889">
        <f t="shared" si="100"/>
        <v>4</v>
      </c>
      <c r="E889" s="147">
        <v>7</v>
      </c>
      <c r="F889" s="147" t="str">
        <f t="shared" si="93"/>
        <v>2247</v>
      </c>
      <c r="G889" t="str">
        <f t="shared" si="98"/>
        <v>DO</v>
      </c>
      <c r="H889" s="81">
        <f t="shared" si="99"/>
        <v>0</v>
      </c>
    </row>
    <row r="890" spans="2:8" x14ac:dyDescent="0.2">
      <c r="B890">
        <f t="shared" si="100"/>
        <v>2</v>
      </c>
      <c r="C890">
        <f t="shared" si="100"/>
        <v>2</v>
      </c>
      <c r="D890">
        <f t="shared" si="100"/>
        <v>5</v>
      </c>
      <c r="E890" s="147">
        <v>7</v>
      </c>
      <c r="F890" s="147" t="str">
        <f t="shared" si="93"/>
        <v>2257</v>
      </c>
      <c r="G890" t="str">
        <f t="shared" si="98"/>
        <v>FR</v>
      </c>
      <c r="H890" s="81">
        <f t="shared" si="99"/>
        <v>0</v>
      </c>
    </row>
    <row r="891" spans="2:8" x14ac:dyDescent="0.2">
      <c r="B891">
        <f t="shared" si="100"/>
        <v>2</v>
      </c>
      <c r="C891">
        <f t="shared" si="100"/>
        <v>2</v>
      </c>
      <c r="D891">
        <f t="shared" si="100"/>
        <v>6</v>
      </c>
      <c r="E891" s="147">
        <v>7</v>
      </c>
      <c r="F891" s="147" t="str">
        <f t="shared" si="93"/>
        <v>2267</v>
      </c>
      <c r="G891" t="str">
        <f t="shared" si="98"/>
        <v>SA</v>
      </c>
      <c r="H891" s="81">
        <f t="shared" si="99"/>
        <v>0</v>
      </c>
    </row>
    <row r="892" spans="2:8" x14ac:dyDescent="0.2">
      <c r="B892">
        <f t="shared" si="100"/>
        <v>2</v>
      </c>
      <c r="C892">
        <f t="shared" si="100"/>
        <v>2</v>
      </c>
      <c r="D892">
        <f t="shared" si="100"/>
        <v>7</v>
      </c>
      <c r="E892" s="147">
        <v>7</v>
      </c>
      <c r="F892" s="147" t="str">
        <f t="shared" si="93"/>
        <v>2277</v>
      </c>
      <c r="G892" t="str">
        <f t="shared" si="98"/>
        <v>SO</v>
      </c>
      <c r="H892" s="81">
        <f t="shared" si="99"/>
        <v>0</v>
      </c>
    </row>
    <row r="893" spans="2:8" x14ac:dyDescent="0.2">
      <c r="B893">
        <f t="shared" si="100"/>
        <v>2</v>
      </c>
      <c r="C893">
        <f t="shared" si="100"/>
        <v>3</v>
      </c>
      <c r="D893">
        <f t="shared" si="100"/>
        <v>1</v>
      </c>
      <c r="E893" s="147">
        <v>7</v>
      </c>
      <c r="F893" s="147" t="str">
        <f t="shared" si="93"/>
        <v>2317</v>
      </c>
      <c r="G893" t="str">
        <f t="shared" si="98"/>
        <v>MO</v>
      </c>
      <c r="H893" s="81">
        <f t="shared" si="99"/>
        <v>0</v>
      </c>
    </row>
    <row r="894" spans="2:8" x14ac:dyDescent="0.2">
      <c r="B894">
        <f t="shared" si="100"/>
        <v>2</v>
      </c>
      <c r="C894">
        <f t="shared" si="100"/>
        <v>3</v>
      </c>
      <c r="D894">
        <f t="shared" si="100"/>
        <v>2</v>
      </c>
      <c r="E894" s="147">
        <v>7</v>
      </c>
      <c r="F894" s="147" t="str">
        <f t="shared" si="93"/>
        <v>2327</v>
      </c>
      <c r="G894" t="str">
        <f t="shared" si="98"/>
        <v>DI</v>
      </c>
      <c r="H894" s="81">
        <f t="shared" si="99"/>
        <v>0</v>
      </c>
    </row>
    <row r="895" spans="2:8" x14ac:dyDescent="0.2">
      <c r="B895">
        <f t="shared" si="100"/>
        <v>2</v>
      </c>
      <c r="C895">
        <f t="shared" si="100"/>
        <v>3</v>
      </c>
      <c r="D895">
        <f t="shared" si="100"/>
        <v>3</v>
      </c>
      <c r="E895" s="147">
        <v>7</v>
      </c>
      <c r="F895" s="147" t="str">
        <f t="shared" si="93"/>
        <v>2337</v>
      </c>
      <c r="G895" t="str">
        <f t="shared" si="98"/>
        <v>MI</v>
      </c>
      <c r="H895" s="81">
        <f t="shared" si="99"/>
        <v>0</v>
      </c>
    </row>
    <row r="896" spans="2:8" x14ac:dyDescent="0.2">
      <c r="B896">
        <f t="shared" si="100"/>
        <v>2</v>
      </c>
      <c r="C896">
        <f t="shared" si="100"/>
        <v>3</v>
      </c>
      <c r="D896">
        <f t="shared" si="100"/>
        <v>4</v>
      </c>
      <c r="E896" s="147">
        <v>7</v>
      </c>
      <c r="F896" s="147" t="str">
        <f t="shared" si="93"/>
        <v>2347</v>
      </c>
      <c r="G896" t="str">
        <f t="shared" si="98"/>
        <v>DO</v>
      </c>
      <c r="H896" s="81">
        <f t="shared" si="99"/>
        <v>0</v>
      </c>
    </row>
    <row r="897" spans="2:8" x14ac:dyDescent="0.2">
      <c r="B897">
        <f t="shared" si="100"/>
        <v>2</v>
      </c>
      <c r="C897">
        <f t="shared" si="100"/>
        <v>3</v>
      </c>
      <c r="D897">
        <f t="shared" si="100"/>
        <v>5</v>
      </c>
      <c r="E897" s="147">
        <v>7</v>
      </c>
      <c r="F897" s="147" t="str">
        <f t="shared" si="93"/>
        <v>2357</v>
      </c>
      <c r="G897" t="str">
        <f t="shared" si="98"/>
        <v>FR</v>
      </c>
      <c r="H897" s="81">
        <f t="shared" si="99"/>
        <v>0</v>
      </c>
    </row>
    <row r="898" spans="2:8" x14ac:dyDescent="0.2">
      <c r="B898">
        <f t="shared" si="100"/>
        <v>2</v>
      </c>
      <c r="C898">
        <f t="shared" si="100"/>
        <v>3</v>
      </c>
      <c r="D898">
        <f t="shared" si="100"/>
        <v>6</v>
      </c>
      <c r="E898" s="147">
        <v>7</v>
      </c>
      <c r="F898" s="147" t="str">
        <f t="shared" si="93"/>
        <v>2367</v>
      </c>
      <c r="G898" t="str">
        <f t="shared" si="98"/>
        <v>SA</v>
      </c>
      <c r="H898" s="81">
        <f t="shared" si="99"/>
        <v>0</v>
      </c>
    </row>
    <row r="899" spans="2:8" x14ac:dyDescent="0.2">
      <c r="B899">
        <f t="shared" si="100"/>
        <v>2</v>
      </c>
      <c r="C899">
        <f t="shared" si="100"/>
        <v>3</v>
      </c>
      <c r="D899">
        <f t="shared" si="100"/>
        <v>7</v>
      </c>
      <c r="E899" s="147">
        <v>7</v>
      </c>
      <c r="F899" s="147" t="str">
        <f t="shared" si="93"/>
        <v>2377</v>
      </c>
      <c r="G899" t="str">
        <f t="shared" si="98"/>
        <v>SO</v>
      </c>
      <c r="H899" s="81">
        <f t="shared" si="99"/>
        <v>0</v>
      </c>
    </row>
    <row r="900" spans="2:8" x14ac:dyDescent="0.2">
      <c r="B900">
        <f t="shared" si="100"/>
        <v>2</v>
      </c>
      <c r="C900">
        <f t="shared" si="100"/>
        <v>4</v>
      </c>
      <c r="D900">
        <f t="shared" si="100"/>
        <v>1</v>
      </c>
      <c r="E900" s="147">
        <v>7</v>
      </c>
      <c r="F900" s="147" t="str">
        <f t="shared" si="93"/>
        <v>2417</v>
      </c>
      <c r="G900" t="str">
        <f t="shared" si="98"/>
        <v>MO</v>
      </c>
      <c r="H900" s="81">
        <f t="shared" si="99"/>
        <v>0</v>
      </c>
    </row>
    <row r="901" spans="2:8" x14ac:dyDescent="0.2">
      <c r="B901">
        <f t="shared" si="100"/>
        <v>2</v>
      </c>
      <c r="C901">
        <f t="shared" si="100"/>
        <v>4</v>
      </c>
      <c r="D901">
        <f t="shared" si="100"/>
        <v>2</v>
      </c>
      <c r="E901" s="147">
        <v>7</v>
      </c>
      <c r="F901" s="147" t="str">
        <f t="shared" ref="F901:F964" si="101">CONCATENATE(B901,C901,D901,E901)</f>
        <v>2427</v>
      </c>
      <c r="G901" t="str">
        <f t="shared" si="98"/>
        <v>DI</v>
      </c>
      <c r="H901" s="81">
        <f t="shared" si="99"/>
        <v>0</v>
      </c>
    </row>
    <row r="902" spans="2:8" x14ac:dyDescent="0.2">
      <c r="B902">
        <f t="shared" si="100"/>
        <v>2</v>
      </c>
      <c r="C902">
        <f t="shared" si="100"/>
        <v>4</v>
      </c>
      <c r="D902">
        <f t="shared" si="100"/>
        <v>3</v>
      </c>
      <c r="E902" s="147">
        <v>7</v>
      </c>
      <c r="F902" s="147" t="str">
        <f t="shared" si="101"/>
        <v>2437</v>
      </c>
      <c r="G902" t="str">
        <f t="shared" si="98"/>
        <v>MI</v>
      </c>
      <c r="H902" s="81">
        <f t="shared" si="99"/>
        <v>0</v>
      </c>
    </row>
    <row r="903" spans="2:8" x14ac:dyDescent="0.2">
      <c r="B903">
        <f t="shared" si="100"/>
        <v>2</v>
      </c>
      <c r="C903">
        <f t="shared" si="100"/>
        <v>4</v>
      </c>
      <c r="D903">
        <f t="shared" si="100"/>
        <v>4</v>
      </c>
      <c r="E903" s="147">
        <v>7</v>
      </c>
      <c r="F903" s="147" t="str">
        <f t="shared" si="101"/>
        <v>2447</v>
      </c>
      <c r="G903" t="str">
        <f t="shared" si="98"/>
        <v>DO</v>
      </c>
      <c r="H903" s="81">
        <f t="shared" si="99"/>
        <v>0</v>
      </c>
    </row>
    <row r="904" spans="2:8" x14ac:dyDescent="0.2">
      <c r="B904">
        <f t="shared" ref="B904:D923" si="102">B64</f>
        <v>2</v>
      </c>
      <c r="C904">
        <f t="shared" si="102"/>
        <v>4</v>
      </c>
      <c r="D904">
        <f t="shared" si="102"/>
        <v>5</v>
      </c>
      <c r="E904" s="147">
        <v>7</v>
      </c>
      <c r="F904" s="147" t="str">
        <f t="shared" si="101"/>
        <v>2457</v>
      </c>
      <c r="G904" t="str">
        <f t="shared" si="98"/>
        <v>FR</v>
      </c>
      <c r="H904" s="81">
        <f t="shared" si="99"/>
        <v>0</v>
      </c>
    </row>
    <row r="905" spans="2:8" x14ac:dyDescent="0.2">
      <c r="B905">
        <f t="shared" si="102"/>
        <v>2</v>
      </c>
      <c r="C905">
        <f t="shared" si="102"/>
        <v>4</v>
      </c>
      <c r="D905">
        <f t="shared" si="102"/>
        <v>6</v>
      </c>
      <c r="E905" s="147">
        <v>7</v>
      </c>
      <c r="F905" s="147" t="str">
        <f t="shared" si="101"/>
        <v>2467</v>
      </c>
      <c r="G905" t="str">
        <f t="shared" si="98"/>
        <v>SA</v>
      </c>
      <c r="H905" s="81">
        <f t="shared" si="99"/>
        <v>0</v>
      </c>
    </row>
    <row r="906" spans="2:8" x14ac:dyDescent="0.2">
      <c r="B906">
        <f t="shared" si="102"/>
        <v>2</v>
      </c>
      <c r="C906">
        <f t="shared" si="102"/>
        <v>4</v>
      </c>
      <c r="D906">
        <f t="shared" si="102"/>
        <v>7</v>
      </c>
      <c r="E906" s="147">
        <v>7</v>
      </c>
      <c r="F906" s="147" t="str">
        <f t="shared" si="101"/>
        <v>2477</v>
      </c>
      <c r="G906" t="str">
        <f t="shared" si="98"/>
        <v>SO</v>
      </c>
      <c r="H906" s="81">
        <f t="shared" si="99"/>
        <v>0</v>
      </c>
    </row>
    <row r="907" spans="2:8" x14ac:dyDescent="0.2">
      <c r="B907">
        <f t="shared" si="102"/>
        <v>2</v>
      </c>
      <c r="C907">
        <f t="shared" si="102"/>
        <v>5</v>
      </c>
      <c r="D907">
        <f t="shared" si="102"/>
        <v>1</v>
      </c>
      <c r="E907" s="147">
        <v>7</v>
      </c>
      <c r="F907" s="147" t="str">
        <f t="shared" si="101"/>
        <v>2517</v>
      </c>
      <c r="G907" t="str">
        <f t="shared" si="98"/>
        <v>MO</v>
      </c>
      <c r="H907" s="81">
        <f t="shared" si="99"/>
        <v>0</v>
      </c>
    </row>
    <row r="908" spans="2:8" x14ac:dyDescent="0.2">
      <c r="B908">
        <f t="shared" si="102"/>
        <v>2</v>
      </c>
      <c r="C908">
        <f t="shared" si="102"/>
        <v>5</v>
      </c>
      <c r="D908">
        <f t="shared" si="102"/>
        <v>2</v>
      </c>
      <c r="E908" s="147">
        <v>7</v>
      </c>
      <c r="F908" s="147" t="str">
        <f t="shared" si="101"/>
        <v>2527</v>
      </c>
      <c r="G908" t="str">
        <f t="shared" ref="G908:G939" si="103">G68</f>
        <v>DI</v>
      </c>
      <c r="H908" s="81">
        <f t="shared" ref="H908:H939" si="104">H68</f>
        <v>0</v>
      </c>
    </row>
    <row r="909" spans="2:8" x14ac:dyDescent="0.2">
      <c r="B909">
        <f t="shared" si="102"/>
        <v>2</v>
      </c>
      <c r="C909">
        <f t="shared" si="102"/>
        <v>5</v>
      </c>
      <c r="D909">
        <f t="shared" si="102"/>
        <v>3</v>
      </c>
      <c r="E909" s="147">
        <v>7</v>
      </c>
      <c r="F909" s="147" t="str">
        <f t="shared" si="101"/>
        <v>2537</v>
      </c>
      <c r="G909" t="str">
        <f t="shared" si="103"/>
        <v>MI</v>
      </c>
      <c r="H909" s="81">
        <f t="shared" si="104"/>
        <v>0</v>
      </c>
    </row>
    <row r="910" spans="2:8" x14ac:dyDescent="0.2">
      <c r="B910">
        <f t="shared" si="102"/>
        <v>2</v>
      </c>
      <c r="C910">
        <f t="shared" si="102"/>
        <v>5</v>
      </c>
      <c r="D910">
        <f t="shared" si="102"/>
        <v>4</v>
      </c>
      <c r="E910" s="147">
        <v>7</v>
      </c>
      <c r="F910" s="147" t="str">
        <f t="shared" si="101"/>
        <v>2547</v>
      </c>
      <c r="G910" t="str">
        <f t="shared" si="103"/>
        <v>DO</v>
      </c>
      <c r="H910" s="81">
        <f t="shared" si="104"/>
        <v>0</v>
      </c>
    </row>
    <row r="911" spans="2:8" x14ac:dyDescent="0.2">
      <c r="B911">
        <f t="shared" si="102"/>
        <v>2</v>
      </c>
      <c r="C911">
        <f t="shared" si="102"/>
        <v>5</v>
      </c>
      <c r="D911">
        <f t="shared" si="102"/>
        <v>5</v>
      </c>
      <c r="E911" s="147">
        <v>7</v>
      </c>
      <c r="F911" s="147" t="str">
        <f t="shared" si="101"/>
        <v>2557</v>
      </c>
      <c r="G911" t="str">
        <f t="shared" si="103"/>
        <v>FR</v>
      </c>
      <c r="H911" s="81">
        <f t="shared" si="104"/>
        <v>0</v>
      </c>
    </row>
    <row r="912" spans="2:8" x14ac:dyDescent="0.2">
      <c r="B912">
        <f t="shared" si="102"/>
        <v>2</v>
      </c>
      <c r="C912">
        <f t="shared" si="102"/>
        <v>5</v>
      </c>
      <c r="D912">
        <f t="shared" si="102"/>
        <v>6</v>
      </c>
      <c r="E912" s="147">
        <v>7</v>
      </c>
      <c r="F912" s="147" t="str">
        <f t="shared" si="101"/>
        <v>2567</v>
      </c>
      <c r="G912" t="str">
        <f t="shared" si="103"/>
        <v>SA</v>
      </c>
      <c r="H912" s="81">
        <f t="shared" si="104"/>
        <v>0</v>
      </c>
    </row>
    <row r="913" spans="2:8" x14ac:dyDescent="0.2">
      <c r="B913">
        <f t="shared" si="102"/>
        <v>2</v>
      </c>
      <c r="C913">
        <f t="shared" si="102"/>
        <v>5</v>
      </c>
      <c r="D913">
        <f t="shared" si="102"/>
        <v>7</v>
      </c>
      <c r="E913" s="147">
        <v>7</v>
      </c>
      <c r="F913" s="147" t="str">
        <f t="shared" si="101"/>
        <v>2577</v>
      </c>
      <c r="G913" t="str">
        <f t="shared" si="103"/>
        <v>SO</v>
      </c>
      <c r="H913" s="81">
        <f t="shared" si="104"/>
        <v>0</v>
      </c>
    </row>
    <row r="914" spans="2:8" x14ac:dyDescent="0.2">
      <c r="B914">
        <f t="shared" si="102"/>
        <v>3</v>
      </c>
      <c r="C914">
        <f t="shared" si="102"/>
        <v>1</v>
      </c>
      <c r="D914">
        <f t="shared" si="102"/>
        <v>1</v>
      </c>
      <c r="E914" s="147">
        <v>7</v>
      </c>
      <c r="F914" s="147" t="str">
        <f t="shared" si="101"/>
        <v>3117</v>
      </c>
      <c r="G914" t="str">
        <f t="shared" si="103"/>
        <v>MO</v>
      </c>
      <c r="H914" s="81">
        <f t="shared" si="104"/>
        <v>0</v>
      </c>
    </row>
    <row r="915" spans="2:8" x14ac:dyDescent="0.2">
      <c r="B915">
        <f t="shared" si="102"/>
        <v>3</v>
      </c>
      <c r="C915">
        <f t="shared" si="102"/>
        <v>1</v>
      </c>
      <c r="D915">
        <f t="shared" si="102"/>
        <v>2</v>
      </c>
      <c r="E915" s="147">
        <v>7</v>
      </c>
      <c r="F915" s="147" t="str">
        <f t="shared" si="101"/>
        <v>3127</v>
      </c>
      <c r="G915" t="str">
        <f t="shared" si="103"/>
        <v>DI</v>
      </c>
      <c r="H915" s="81">
        <f t="shared" si="104"/>
        <v>0</v>
      </c>
    </row>
    <row r="916" spans="2:8" x14ac:dyDescent="0.2">
      <c r="B916">
        <f t="shared" si="102"/>
        <v>3</v>
      </c>
      <c r="C916">
        <f t="shared" si="102"/>
        <v>1</v>
      </c>
      <c r="D916">
        <f t="shared" si="102"/>
        <v>3</v>
      </c>
      <c r="E916" s="147">
        <v>7</v>
      </c>
      <c r="F916" s="147" t="str">
        <f t="shared" si="101"/>
        <v>3137</v>
      </c>
      <c r="G916" t="str">
        <f t="shared" si="103"/>
        <v>MI</v>
      </c>
      <c r="H916" s="81">
        <f t="shared" si="104"/>
        <v>0</v>
      </c>
    </row>
    <row r="917" spans="2:8" x14ac:dyDescent="0.2">
      <c r="B917">
        <f t="shared" si="102"/>
        <v>3</v>
      </c>
      <c r="C917">
        <f t="shared" si="102"/>
        <v>1</v>
      </c>
      <c r="D917">
        <f t="shared" si="102"/>
        <v>4</v>
      </c>
      <c r="E917" s="147">
        <v>7</v>
      </c>
      <c r="F917" s="147" t="str">
        <f t="shared" si="101"/>
        <v>3147</v>
      </c>
      <c r="G917" t="str">
        <f t="shared" si="103"/>
        <v>DO</v>
      </c>
      <c r="H917" s="81">
        <f t="shared" si="104"/>
        <v>0</v>
      </c>
    </row>
    <row r="918" spans="2:8" x14ac:dyDescent="0.2">
      <c r="B918">
        <f t="shared" si="102"/>
        <v>3</v>
      </c>
      <c r="C918">
        <f t="shared" si="102"/>
        <v>1</v>
      </c>
      <c r="D918">
        <f t="shared" si="102"/>
        <v>5</v>
      </c>
      <c r="E918" s="147">
        <v>7</v>
      </c>
      <c r="F918" s="147" t="str">
        <f t="shared" si="101"/>
        <v>3157</v>
      </c>
      <c r="G918" t="str">
        <f t="shared" si="103"/>
        <v>FR</v>
      </c>
      <c r="H918" s="81">
        <f t="shared" si="104"/>
        <v>0</v>
      </c>
    </row>
    <row r="919" spans="2:8" x14ac:dyDescent="0.2">
      <c r="B919">
        <f t="shared" si="102"/>
        <v>3</v>
      </c>
      <c r="C919">
        <f t="shared" si="102"/>
        <v>1</v>
      </c>
      <c r="D919">
        <f t="shared" si="102"/>
        <v>6</v>
      </c>
      <c r="E919" s="147">
        <v>7</v>
      </c>
      <c r="F919" s="147" t="str">
        <f t="shared" si="101"/>
        <v>3167</v>
      </c>
      <c r="G919" t="str">
        <f t="shared" si="103"/>
        <v>SA</v>
      </c>
      <c r="H919" s="81">
        <f t="shared" si="104"/>
        <v>0</v>
      </c>
    </row>
    <row r="920" spans="2:8" x14ac:dyDescent="0.2">
      <c r="B920">
        <f t="shared" si="102"/>
        <v>3</v>
      </c>
      <c r="C920">
        <f t="shared" si="102"/>
        <v>1</v>
      </c>
      <c r="D920">
        <f t="shared" si="102"/>
        <v>7</v>
      </c>
      <c r="E920" s="147">
        <v>7</v>
      </c>
      <c r="F920" s="147" t="str">
        <f t="shared" si="101"/>
        <v>3177</v>
      </c>
      <c r="G920" t="str">
        <f t="shared" si="103"/>
        <v>SO</v>
      </c>
      <c r="H920" s="81">
        <f t="shared" si="104"/>
        <v>0</v>
      </c>
    </row>
    <row r="921" spans="2:8" x14ac:dyDescent="0.2">
      <c r="B921">
        <f t="shared" si="102"/>
        <v>3</v>
      </c>
      <c r="C921">
        <f t="shared" si="102"/>
        <v>2</v>
      </c>
      <c r="D921">
        <f t="shared" si="102"/>
        <v>1</v>
      </c>
      <c r="E921" s="147">
        <v>7</v>
      </c>
      <c r="F921" s="147" t="str">
        <f t="shared" si="101"/>
        <v>3217</v>
      </c>
      <c r="G921" t="str">
        <f t="shared" si="103"/>
        <v>MO</v>
      </c>
      <c r="H921" s="81">
        <f t="shared" si="104"/>
        <v>0</v>
      </c>
    </row>
    <row r="922" spans="2:8" x14ac:dyDescent="0.2">
      <c r="B922">
        <f t="shared" si="102"/>
        <v>3</v>
      </c>
      <c r="C922">
        <f t="shared" si="102"/>
        <v>2</v>
      </c>
      <c r="D922">
        <f t="shared" si="102"/>
        <v>2</v>
      </c>
      <c r="E922" s="147">
        <v>7</v>
      </c>
      <c r="F922" s="147" t="str">
        <f t="shared" si="101"/>
        <v>3227</v>
      </c>
      <c r="G922" t="str">
        <f t="shared" si="103"/>
        <v>DI</v>
      </c>
      <c r="H922" s="81">
        <f t="shared" si="104"/>
        <v>0</v>
      </c>
    </row>
    <row r="923" spans="2:8" x14ac:dyDescent="0.2">
      <c r="B923">
        <f t="shared" si="102"/>
        <v>3</v>
      </c>
      <c r="C923">
        <f t="shared" si="102"/>
        <v>2</v>
      </c>
      <c r="D923">
        <f t="shared" si="102"/>
        <v>3</v>
      </c>
      <c r="E923" s="147">
        <v>7</v>
      </c>
      <c r="F923" s="147" t="str">
        <f t="shared" si="101"/>
        <v>3237</v>
      </c>
      <c r="G923" t="str">
        <f t="shared" si="103"/>
        <v>MI</v>
      </c>
      <c r="H923" s="81">
        <f t="shared" si="104"/>
        <v>0</v>
      </c>
    </row>
    <row r="924" spans="2:8" x14ac:dyDescent="0.2">
      <c r="B924">
        <f t="shared" ref="B924:D943" si="105">B84</f>
        <v>3</v>
      </c>
      <c r="C924">
        <f t="shared" si="105"/>
        <v>2</v>
      </c>
      <c r="D924">
        <f t="shared" si="105"/>
        <v>4</v>
      </c>
      <c r="E924" s="147">
        <v>7</v>
      </c>
      <c r="F924" s="147" t="str">
        <f t="shared" si="101"/>
        <v>3247</v>
      </c>
      <c r="G924" t="str">
        <f t="shared" si="103"/>
        <v>DO</v>
      </c>
      <c r="H924" s="81">
        <f t="shared" si="104"/>
        <v>0</v>
      </c>
    </row>
    <row r="925" spans="2:8" x14ac:dyDescent="0.2">
      <c r="B925">
        <f t="shared" si="105"/>
        <v>3</v>
      </c>
      <c r="C925">
        <f t="shared" si="105"/>
        <v>2</v>
      </c>
      <c r="D925">
        <f t="shared" si="105"/>
        <v>5</v>
      </c>
      <c r="E925" s="147">
        <v>7</v>
      </c>
      <c r="F925" s="147" t="str">
        <f t="shared" si="101"/>
        <v>3257</v>
      </c>
      <c r="G925" t="str">
        <f t="shared" si="103"/>
        <v>FR</v>
      </c>
      <c r="H925" s="81">
        <f t="shared" si="104"/>
        <v>0</v>
      </c>
    </row>
    <row r="926" spans="2:8" x14ac:dyDescent="0.2">
      <c r="B926">
        <f t="shared" si="105"/>
        <v>3</v>
      </c>
      <c r="C926">
        <f t="shared" si="105"/>
        <v>2</v>
      </c>
      <c r="D926">
        <f t="shared" si="105"/>
        <v>6</v>
      </c>
      <c r="E926" s="147">
        <v>7</v>
      </c>
      <c r="F926" s="147" t="str">
        <f t="shared" si="101"/>
        <v>3267</v>
      </c>
      <c r="G926" t="str">
        <f t="shared" si="103"/>
        <v>SA</v>
      </c>
      <c r="H926" s="81">
        <f t="shared" si="104"/>
        <v>0</v>
      </c>
    </row>
    <row r="927" spans="2:8" x14ac:dyDescent="0.2">
      <c r="B927">
        <f t="shared" si="105"/>
        <v>3</v>
      </c>
      <c r="C927">
        <f t="shared" si="105"/>
        <v>2</v>
      </c>
      <c r="D927">
        <f t="shared" si="105"/>
        <v>7</v>
      </c>
      <c r="E927" s="147">
        <v>7</v>
      </c>
      <c r="F927" s="147" t="str">
        <f t="shared" si="101"/>
        <v>3277</v>
      </c>
      <c r="G927" t="str">
        <f t="shared" si="103"/>
        <v>SO</v>
      </c>
      <c r="H927" s="81">
        <f t="shared" si="104"/>
        <v>0</v>
      </c>
    </row>
    <row r="928" spans="2:8" x14ac:dyDescent="0.2">
      <c r="B928">
        <f t="shared" si="105"/>
        <v>3</v>
      </c>
      <c r="C928">
        <f t="shared" si="105"/>
        <v>3</v>
      </c>
      <c r="D928">
        <f t="shared" si="105"/>
        <v>1</v>
      </c>
      <c r="E928" s="147">
        <v>7</v>
      </c>
      <c r="F928" s="147" t="str">
        <f t="shared" si="101"/>
        <v>3317</v>
      </c>
      <c r="G928" t="str">
        <f t="shared" si="103"/>
        <v>MO</v>
      </c>
      <c r="H928" s="81">
        <f t="shared" si="104"/>
        <v>0</v>
      </c>
    </row>
    <row r="929" spans="2:8" x14ac:dyDescent="0.2">
      <c r="B929">
        <f t="shared" si="105"/>
        <v>3</v>
      </c>
      <c r="C929">
        <f t="shared" si="105"/>
        <v>3</v>
      </c>
      <c r="D929">
        <f t="shared" si="105"/>
        <v>2</v>
      </c>
      <c r="E929" s="147">
        <v>7</v>
      </c>
      <c r="F929" s="147" t="str">
        <f t="shared" si="101"/>
        <v>3327</v>
      </c>
      <c r="G929" t="str">
        <f t="shared" si="103"/>
        <v>DI</v>
      </c>
      <c r="H929" s="81">
        <f t="shared" si="104"/>
        <v>0</v>
      </c>
    </row>
    <row r="930" spans="2:8" x14ac:dyDescent="0.2">
      <c r="B930">
        <f t="shared" si="105"/>
        <v>3</v>
      </c>
      <c r="C930">
        <f t="shared" si="105"/>
        <v>3</v>
      </c>
      <c r="D930">
        <f t="shared" si="105"/>
        <v>3</v>
      </c>
      <c r="E930" s="147">
        <v>7</v>
      </c>
      <c r="F930" s="147" t="str">
        <f t="shared" si="101"/>
        <v>3337</v>
      </c>
      <c r="G930" t="str">
        <f t="shared" si="103"/>
        <v>MI</v>
      </c>
      <c r="H930" s="81">
        <f t="shared" si="104"/>
        <v>0</v>
      </c>
    </row>
    <row r="931" spans="2:8" x14ac:dyDescent="0.2">
      <c r="B931">
        <f t="shared" si="105"/>
        <v>3</v>
      </c>
      <c r="C931">
        <f t="shared" si="105"/>
        <v>3</v>
      </c>
      <c r="D931">
        <f t="shared" si="105"/>
        <v>4</v>
      </c>
      <c r="E931" s="147">
        <v>7</v>
      </c>
      <c r="F931" s="147" t="str">
        <f t="shared" si="101"/>
        <v>3347</v>
      </c>
      <c r="G931" t="str">
        <f t="shared" si="103"/>
        <v>DO</v>
      </c>
      <c r="H931" s="81">
        <f t="shared" si="104"/>
        <v>0</v>
      </c>
    </row>
    <row r="932" spans="2:8" x14ac:dyDescent="0.2">
      <c r="B932">
        <f t="shared" si="105"/>
        <v>3</v>
      </c>
      <c r="C932">
        <f t="shared" si="105"/>
        <v>3</v>
      </c>
      <c r="D932">
        <f t="shared" si="105"/>
        <v>5</v>
      </c>
      <c r="E932" s="147">
        <v>7</v>
      </c>
      <c r="F932" s="147" t="str">
        <f t="shared" si="101"/>
        <v>3357</v>
      </c>
      <c r="G932" t="str">
        <f t="shared" si="103"/>
        <v>FR</v>
      </c>
      <c r="H932" s="81">
        <f t="shared" si="104"/>
        <v>0</v>
      </c>
    </row>
    <row r="933" spans="2:8" x14ac:dyDescent="0.2">
      <c r="B933">
        <f t="shared" si="105"/>
        <v>3</v>
      </c>
      <c r="C933">
        <f t="shared" si="105"/>
        <v>3</v>
      </c>
      <c r="D933">
        <f t="shared" si="105"/>
        <v>6</v>
      </c>
      <c r="E933" s="147">
        <v>7</v>
      </c>
      <c r="F933" s="147" t="str">
        <f t="shared" si="101"/>
        <v>3367</v>
      </c>
      <c r="G933" t="str">
        <f t="shared" si="103"/>
        <v>SA</v>
      </c>
      <c r="H933" s="81">
        <f t="shared" si="104"/>
        <v>0</v>
      </c>
    </row>
    <row r="934" spans="2:8" x14ac:dyDescent="0.2">
      <c r="B934">
        <f t="shared" si="105"/>
        <v>3</v>
      </c>
      <c r="C934">
        <f t="shared" si="105"/>
        <v>3</v>
      </c>
      <c r="D934">
        <f t="shared" si="105"/>
        <v>7</v>
      </c>
      <c r="E934" s="147">
        <v>7</v>
      </c>
      <c r="F934" s="147" t="str">
        <f t="shared" si="101"/>
        <v>3377</v>
      </c>
      <c r="G934" t="str">
        <f t="shared" si="103"/>
        <v>SO</v>
      </c>
      <c r="H934" s="81">
        <f t="shared" si="104"/>
        <v>0</v>
      </c>
    </row>
    <row r="935" spans="2:8" x14ac:dyDescent="0.2">
      <c r="B935">
        <f t="shared" si="105"/>
        <v>3</v>
      </c>
      <c r="C935">
        <f t="shared" si="105"/>
        <v>4</v>
      </c>
      <c r="D935">
        <f t="shared" si="105"/>
        <v>1</v>
      </c>
      <c r="E935" s="147">
        <v>7</v>
      </c>
      <c r="F935" s="147" t="str">
        <f t="shared" si="101"/>
        <v>3417</v>
      </c>
      <c r="G935" t="str">
        <f t="shared" si="103"/>
        <v>MO</v>
      </c>
      <c r="H935" s="81">
        <f t="shared" si="104"/>
        <v>0</v>
      </c>
    </row>
    <row r="936" spans="2:8" x14ac:dyDescent="0.2">
      <c r="B936">
        <f t="shared" si="105"/>
        <v>3</v>
      </c>
      <c r="C936">
        <f t="shared" si="105"/>
        <v>4</v>
      </c>
      <c r="D936">
        <f t="shared" si="105"/>
        <v>2</v>
      </c>
      <c r="E936" s="147">
        <v>7</v>
      </c>
      <c r="F936" s="147" t="str">
        <f t="shared" si="101"/>
        <v>3427</v>
      </c>
      <c r="G936" t="str">
        <f t="shared" si="103"/>
        <v>DI</v>
      </c>
      <c r="H936" s="81">
        <f t="shared" si="104"/>
        <v>0</v>
      </c>
    </row>
    <row r="937" spans="2:8" x14ac:dyDescent="0.2">
      <c r="B937">
        <f t="shared" si="105"/>
        <v>3</v>
      </c>
      <c r="C937">
        <f t="shared" si="105"/>
        <v>4</v>
      </c>
      <c r="D937">
        <f t="shared" si="105"/>
        <v>3</v>
      </c>
      <c r="E937" s="147">
        <v>7</v>
      </c>
      <c r="F937" s="147" t="str">
        <f t="shared" si="101"/>
        <v>3437</v>
      </c>
      <c r="G937" t="str">
        <f t="shared" si="103"/>
        <v>MI</v>
      </c>
      <c r="H937" s="81">
        <f t="shared" si="104"/>
        <v>0</v>
      </c>
    </row>
    <row r="938" spans="2:8" x14ac:dyDescent="0.2">
      <c r="B938">
        <f t="shared" si="105"/>
        <v>3</v>
      </c>
      <c r="C938">
        <f t="shared" si="105"/>
        <v>4</v>
      </c>
      <c r="D938">
        <f t="shared" si="105"/>
        <v>4</v>
      </c>
      <c r="E938" s="147">
        <v>7</v>
      </c>
      <c r="F938" s="147" t="str">
        <f t="shared" si="101"/>
        <v>3447</v>
      </c>
      <c r="G938" t="str">
        <f t="shared" si="103"/>
        <v>DO</v>
      </c>
      <c r="H938" s="81">
        <f t="shared" si="104"/>
        <v>0</v>
      </c>
    </row>
    <row r="939" spans="2:8" x14ac:dyDescent="0.2">
      <c r="B939">
        <f t="shared" si="105"/>
        <v>3</v>
      </c>
      <c r="C939">
        <f t="shared" si="105"/>
        <v>4</v>
      </c>
      <c r="D939">
        <f t="shared" si="105"/>
        <v>5</v>
      </c>
      <c r="E939" s="147">
        <v>7</v>
      </c>
      <c r="F939" s="147" t="str">
        <f t="shared" si="101"/>
        <v>3457</v>
      </c>
      <c r="G939" t="str">
        <f t="shared" si="103"/>
        <v>FR</v>
      </c>
      <c r="H939" s="81">
        <f t="shared" si="104"/>
        <v>0</v>
      </c>
    </row>
    <row r="940" spans="2:8" x14ac:dyDescent="0.2">
      <c r="B940">
        <f t="shared" si="105"/>
        <v>3</v>
      </c>
      <c r="C940">
        <f t="shared" si="105"/>
        <v>4</v>
      </c>
      <c r="D940">
        <f t="shared" si="105"/>
        <v>6</v>
      </c>
      <c r="E940" s="147">
        <v>7</v>
      </c>
      <c r="F940" s="147" t="str">
        <f t="shared" si="101"/>
        <v>3467</v>
      </c>
      <c r="G940" t="str">
        <f t="shared" ref="G940:G971" si="106">G100</f>
        <v>SA</v>
      </c>
      <c r="H940" s="81">
        <f t="shared" ref="H940:H971" si="107">H100</f>
        <v>0</v>
      </c>
    </row>
    <row r="941" spans="2:8" x14ac:dyDescent="0.2">
      <c r="B941">
        <f t="shared" si="105"/>
        <v>3</v>
      </c>
      <c r="C941">
        <f t="shared" si="105"/>
        <v>4</v>
      </c>
      <c r="D941">
        <f t="shared" si="105"/>
        <v>7</v>
      </c>
      <c r="E941" s="147">
        <v>7</v>
      </c>
      <c r="F941" s="147" t="str">
        <f t="shared" si="101"/>
        <v>3477</v>
      </c>
      <c r="G941" t="str">
        <f t="shared" si="106"/>
        <v>SO</v>
      </c>
      <c r="H941" s="81">
        <f t="shared" si="107"/>
        <v>0</v>
      </c>
    </row>
    <row r="942" spans="2:8" x14ac:dyDescent="0.2">
      <c r="B942">
        <f t="shared" si="105"/>
        <v>3</v>
      </c>
      <c r="C942">
        <f t="shared" si="105"/>
        <v>5</v>
      </c>
      <c r="D942">
        <f t="shared" si="105"/>
        <v>1</v>
      </c>
      <c r="E942" s="147">
        <v>7</v>
      </c>
      <c r="F942" s="147" t="str">
        <f t="shared" si="101"/>
        <v>3517</v>
      </c>
      <c r="G942" t="str">
        <f t="shared" si="106"/>
        <v>MO</v>
      </c>
      <c r="H942" s="81">
        <f t="shared" si="107"/>
        <v>0</v>
      </c>
    </row>
    <row r="943" spans="2:8" x14ac:dyDescent="0.2">
      <c r="B943">
        <f t="shared" si="105"/>
        <v>3</v>
      </c>
      <c r="C943">
        <f t="shared" si="105"/>
        <v>5</v>
      </c>
      <c r="D943">
        <f t="shared" si="105"/>
        <v>2</v>
      </c>
      <c r="E943" s="147">
        <v>7</v>
      </c>
      <c r="F943" s="147" t="str">
        <f t="shared" si="101"/>
        <v>3527</v>
      </c>
      <c r="G943" t="str">
        <f t="shared" si="106"/>
        <v>DI</v>
      </c>
      <c r="H943" s="81">
        <f t="shared" si="107"/>
        <v>0</v>
      </c>
    </row>
    <row r="944" spans="2:8" x14ac:dyDescent="0.2">
      <c r="B944">
        <f t="shared" ref="B944:D963" si="108">B104</f>
        <v>3</v>
      </c>
      <c r="C944">
        <f t="shared" si="108"/>
        <v>5</v>
      </c>
      <c r="D944">
        <f t="shared" si="108"/>
        <v>3</v>
      </c>
      <c r="E944" s="147">
        <v>7</v>
      </c>
      <c r="F944" s="147" t="str">
        <f t="shared" si="101"/>
        <v>3537</v>
      </c>
      <c r="G944" t="str">
        <f t="shared" si="106"/>
        <v>MI</v>
      </c>
      <c r="H944" s="81">
        <f t="shared" si="107"/>
        <v>0</v>
      </c>
    </row>
    <row r="945" spans="2:8" x14ac:dyDescent="0.2">
      <c r="B945">
        <f t="shared" si="108"/>
        <v>3</v>
      </c>
      <c r="C945">
        <f t="shared" si="108"/>
        <v>5</v>
      </c>
      <c r="D945">
        <f t="shared" si="108"/>
        <v>4</v>
      </c>
      <c r="E945" s="147">
        <v>7</v>
      </c>
      <c r="F945" s="147" t="str">
        <f t="shared" si="101"/>
        <v>3547</v>
      </c>
      <c r="G945" t="str">
        <f t="shared" si="106"/>
        <v>DO</v>
      </c>
      <c r="H945" s="81">
        <f t="shared" si="107"/>
        <v>0</v>
      </c>
    </row>
    <row r="946" spans="2:8" x14ac:dyDescent="0.2">
      <c r="B946">
        <f t="shared" si="108"/>
        <v>3</v>
      </c>
      <c r="C946">
        <f t="shared" si="108"/>
        <v>5</v>
      </c>
      <c r="D946">
        <f t="shared" si="108"/>
        <v>5</v>
      </c>
      <c r="E946" s="147">
        <v>7</v>
      </c>
      <c r="F946" s="147" t="str">
        <f t="shared" si="101"/>
        <v>3557</v>
      </c>
      <c r="G946" t="str">
        <f t="shared" si="106"/>
        <v>FR</v>
      </c>
      <c r="H946" s="81">
        <f t="shared" si="107"/>
        <v>0</v>
      </c>
    </row>
    <row r="947" spans="2:8" x14ac:dyDescent="0.2">
      <c r="B947">
        <f t="shared" si="108"/>
        <v>3</v>
      </c>
      <c r="C947">
        <f t="shared" si="108"/>
        <v>5</v>
      </c>
      <c r="D947">
        <f t="shared" si="108"/>
        <v>6</v>
      </c>
      <c r="E947" s="147">
        <v>7</v>
      </c>
      <c r="F947" s="147" t="str">
        <f t="shared" si="101"/>
        <v>3567</v>
      </c>
      <c r="G947" t="str">
        <f t="shared" si="106"/>
        <v>SA</v>
      </c>
      <c r="H947" s="81">
        <f t="shared" si="107"/>
        <v>0</v>
      </c>
    </row>
    <row r="948" spans="2:8" x14ac:dyDescent="0.2">
      <c r="B948">
        <f t="shared" si="108"/>
        <v>3</v>
      </c>
      <c r="C948">
        <f t="shared" si="108"/>
        <v>5</v>
      </c>
      <c r="D948">
        <f t="shared" si="108"/>
        <v>7</v>
      </c>
      <c r="E948" s="147">
        <v>7</v>
      </c>
      <c r="F948" s="147" t="str">
        <f t="shared" si="101"/>
        <v>3577</v>
      </c>
      <c r="G948" t="str">
        <f t="shared" si="106"/>
        <v>SO</v>
      </c>
      <c r="H948" s="81">
        <f t="shared" si="107"/>
        <v>0</v>
      </c>
    </row>
    <row r="949" spans="2:8" x14ac:dyDescent="0.2">
      <c r="B949">
        <f t="shared" si="108"/>
        <v>4</v>
      </c>
      <c r="C949">
        <f t="shared" si="108"/>
        <v>1</v>
      </c>
      <c r="D949">
        <f t="shared" si="108"/>
        <v>1</v>
      </c>
      <c r="E949" s="147">
        <v>7</v>
      </c>
      <c r="F949" s="147" t="str">
        <f t="shared" si="101"/>
        <v>4117</v>
      </c>
      <c r="G949" t="str">
        <f t="shared" si="106"/>
        <v>MO</v>
      </c>
      <c r="H949" s="81">
        <f t="shared" si="107"/>
        <v>0</v>
      </c>
    </row>
    <row r="950" spans="2:8" x14ac:dyDescent="0.2">
      <c r="B950">
        <f t="shared" si="108"/>
        <v>4</v>
      </c>
      <c r="C950">
        <f t="shared" si="108"/>
        <v>1</v>
      </c>
      <c r="D950">
        <f t="shared" si="108"/>
        <v>2</v>
      </c>
      <c r="E950" s="147">
        <v>7</v>
      </c>
      <c r="F950" s="147" t="str">
        <f t="shared" si="101"/>
        <v>4127</v>
      </c>
      <c r="G950" t="str">
        <f t="shared" si="106"/>
        <v>DI</v>
      </c>
      <c r="H950" s="81">
        <f t="shared" si="107"/>
        <v>0</v>
      </c>
    </row>
    <row r="951" spans="2:8" x14ac:dyDescent="0.2">
      <c r="B951">
        <f t="shared" si="108"/>
        <v>4</v>
      </c>
      <c r="C951">
        <f t="shared" si="108"/>
        <v>1</v>
      </c>
      <c r="D951">
        <f t="shared" si="108"/>
        <v>3</v>
      </c>
      <c r="E951" s="147">
        <v>7</v>
      </c>
      <c r="F951" s="147" t="str">
        <f t="shared" si="101"/>
        <v>4137</v>
      </c>
      <c r="G951" t="str">
        <f t="shared" si="106"/>
        <v>MI</v>
      </c>
      <c r="H951" s="81">
        <f t="shared" si="107"/>
        <v>0</v>
      </c>
    </row>
    <row r="952" spans="2:8" x14ac:dyDescent="0.2">
      <c r="B952">
        <f t="shared" si="108"/>
        <v>4</v>
      </c>
      <c r="C952">
        <f t="shared" si="108"/>
        <v>1</v>
      </c>
      <c r="D952">
        <f t="shared" si="108"/>
        <v>4</v>
      </c>
      <c r="E952" s="147">
        <v>7</v>
      </c>
      <c r="F952" s="147" t="str">
        <f t="shared" si="101"/>
        <v>4147</v>
      </c>
      <c r="G952" t="str">
        <f t="shared" si="106"/>
        <v>DO</v>
      </c>
      <c r="H952" s="81">
        <f t="shared" si="107"/>
        <v>0</v>
      </c>
    </row>
    <row r="953" spans="2:8" x14ac:dyDescent="0.2">
      <c r="B953">
        <f t="shared" si="108"/>
        <v>4</v>
      </c>
      <c r="C953">
        <f t="shared" si="108"/>
        <v>1</v>
      </c>
      <c r="D953">
        <f t="shared" si="108"/>
        <v>5</v>
      </c>
      <c r="E953" s="147">
        <v>7</v>
      </c>
      <c r="F953" s="147" t="str">
        <f t="shared" si="101"/>
        <v>4157</v>
      </c>
      <c r="G953" t="str">
        <f t="shared" si="106"/>
        <v>FR</v>
      </c>
      <c r="H953" s="81">
        <f t="shared" si="107"/>
        <v>0</v>
      </c>
    </row>
    <row r="954" spans="2:8" x14ac:dyDescent="0.2">
      <c r="B954">
        <f t="shared" si="108"/>
        <v>4</v>
      </c>
      <c r="C954">
        <f t="shared" si="108"/>
        <v>1</v>
      </c>
      <c r="D954">
        <f t="shared" si="108"/>
        <v>6</v>
      </c>
      <c r="E954" s="147">
        <v>7</v>
      </c>
      <c r="F954" s="147" t="str">
        <f t="shared" si="101"/>
        <v>4167</v>
      </c>
      <c r="G954" t="str">
        <f t="shared" si="106"/>
        <v>SA</v>
      </c>
      <c r="H954" s="81">
        <f t="shared" si="107"/>
        <v>0</v>
      </c>
    </row>
    <row r="955" spans="2:8" x14ac:dyDescent="0.2">
      <c r="B955">
        <f t="shared" si="108"/>
        <v>4</v>
      </c>
      <c r="C955">
        <f t="shared" si="108"/>
        <v>1</v>
      </c>
      <c r="D955">
        <f t="shared" si="108"/>
        <v>7</v>
      </c>
      <c r="E955" s="147">
        <v>7</v>
      </c>
      <c r="F955" s="147" t="str">
        <f t="shared" si="101"/>
        <v>4177</v>
      </c>
      <c r="G955" t="str">
        <f t="shared" si="106"/>
        <v>SO</v>
      </c>
      <c r="H955" s="81">
        <f t="shared" si="107"/>
        <v>0</v>
      </c>
    </row>
    <row r="956" spans="2:8" x14ac:dyDescent="0.2">
      <c r="B956">
        <f t="shared" si="108"/>
        <v>4</v>
      </c>
      <c r="C956">
        <f t="shared" si="108"/>
        <v>2</v>
      </c>
      <c r="D956">
        <f t="shared" si="108"/>
        <v>1</v>
      </c>
      <c r="E956" s="147">
        <v>7</v>
      </c>
      <c r="F956" s="147" t="str">
        <f t="shared" si="101"/>
        <v>4217</v>
      </c>
      <c r="G956" t="str">
        <f t="shared" si="106"/>
        <v>MO</v>
      </c>
      <c r="H956" s="81">
        <f t="shared" si="107"/>
        <v>0</v>
      </c>
    </row>
    <row r="957" spans="2:8" x14ac:dyDescent="0.2">
      <c r="B957">
        <f t="shared" si="108"/>
        <v>4</v>
      </c>
      <c r="C957">
        <f t="shared" si="108"/>
        <v>2</v>
      </c>
      <c r="D957">
        <f t="shared" si="108"/>
        <v>2</v>
      </c>
      <c r="E957" s="147">
        <v>7</v>
      </c>
      <c r="F957" s="147" t="str">
        <f t="shared" si="101"/>
        <v>4227</v>
      </c>
      <c r="G957" t="str">
        <f t="shared" si="106"/>
        <v>DI</v>
      </c>
      <c r="H957" s="81">
        <f t="shared" si="107"/>
        <v>0</v>
      </c>
    </row>
    <row r="958" spans="2:8" x14ac:dyDescent="0.2">
      <c r="B958">
        <f t="shared" si="108"/>
        <v>4</v>
      </c>
      <c r="C958">
        <f t="shared" si="108"/>
        <v>2</v>
      </c>
      <c r="D958">
        <f t="shared" si="108"/>
        <v>3</v>
      </c>
      <c r="E958" s="147">
        <v>7</v>
      </c>
      <c r="F958" s="147" t="str">
        <f t="shared" si="101"/>
        <v>4237</v>
      </c>
      <c r="G958" t="str">
        <f t="shared" si="106"/>
        <v>MI</v>
      </c>
      <c r="H958" s="81">
        <f t="shared" si="107"/>
        <v>0</v>
      </c>
    </row>
    <row r="959" spans="2:8" x14ac:dyDescent="0.2">
      <c r="B959">
        <f t="shared" si="108"/>
        <v>4</v>
      </c>
      <c r="C959">
        <f t="shared" si="108"/>
        <v>2</v>
      </c>
      <c r="D959">
        <f t="shared" si="108"/>
        <v>4</v>
      </c>
      <c r="E959" s="147">
        <v>7</v>
      </c>
      <c r="F959" s="147" t="str">
        <f t="shared" si="101"/>
        <v>4247</v>
      </c>
      <c r="G959" t="str">
        <f t="shared" si="106"/>
        <v>DO</v>
      </c>
      <c r="H959" s="81">
        <f t="shared" si="107"/>
        <v>0</v>
      </c>
    </row>
    <row r="960" spans="2:8" x14ac:dyDescent="0.2">
      <c r="B960">
        <f t="shared" si="108"/>
        <v>4</v>
      </c>
      <c r="C960">
        <f t="shared" si="108"/>
        <v>2</v>
      </c>
      <c r="D960">
        <f t="shared" si="108"/>
        <v>5</v>
      </c>
      <c r="E960" s="147">
        <v>7</v>
      </c>
      <c r="F960" s="147" t="str">
        <f t="shared" si="101"/>
        <v>4257</v>
      </c>
      <c r="G960" t="str">
        <f t="shared" si="106"/>
        <v>FR</v>
      </c>
      <c r="H960" s="81">
        <f t="shared" si="107"/>
        <v>0</v>
      </c>
    </row>
    <row r="961" spans="2:8" x14ac:dyDescent="0.2">
      <c r="B961">
        <f t="shared" si="108"/>
        <v>4</v>
      </c>
      <c r="C961">
        <f t="shared" si="108"/>
        <v>2</v>
      </c>
      <c r="D961">
        <f t="shared" si="108"/>
        <v>6</v>
      </c>
      <c r="E961" s="147">
        <v>7</v>
      </c>
      <c r="F961" s="147" t="str">
        <f t="shared" si="101"/>
        <v>4267</v>
      </c>
      <c r="G961" t="str">
        <f t="shared" si="106"/>
        <v>SA</v>
      </c>
      <c r="H961" s="81">
        <f t="shared" si="107"/>
        <v>0</v>
      </c>
    </row>
    <row r="962" spans="2:8" x14ac:dyDescent="0.2">
      <c r="B962">
        <f t="shared" si="108"/>
        <v>4</v>
      </c>
      <c r="C962">
        <f t="shared" si="108"/>
        <v>2</v>
      </c>
      <c r="D962">
        <f t="shared" si="108"/>
        <v>7</v>
      </c>
      <c r="E962" s="147">
        <v>7</v>
      </c>
      <c r="F962" s="147" t="str">
        <f t="shared" si="101"/>
        <v>4277</v>
      </c>
      <c r="G962" t="str">
        <f t="shared" si="106"/>
        <v>SO</v>
      </c>
      <c r="H962" s="81">
        <f t="shared" si="107"/>
        <v>0</v>
      </c>
    </row>
    <row r="963" spans="2:8" x14ac:dyDescent="0.2">
      <c r="B963">
        <f t="shared" si="108"/>
        <v>4</v>
      </c>
      <c r="C963">
        <f t="shared" si="108"/>
        <v>3</v>
      </c>
      <c r="D963">
        <f t="shared" si="108"/>
        <v>1</v>
      </c>
      <c r="E963" s="147">
        <v>7</v>
      </c>
      <c r="F963" s="147" t="str">
        <f t="shared" si="101"/>
        <v>4317</v>
      </c>
      <c r="G963" t="str">
        <f t="shared" si="106"/>
        <v>MO</v>
      </c>
      <c r="H963" s="81">
        <f t="shared" si="107"/>
        <v>0</v>
      </c>
    </row>
    <row r="964" spans="2:8" x14ac:dyDescent="0.2">
      <c r="B964">
        <f t="shared" ref="B964:D983" si="109">B124</f>
        <v>4</v>
      </c>
      <c r="C964">
        <f t="shared" si="109"/>
        <v>3</v>
      </c>
      <c r="D964">
        <f t="shared" si="109"/>
        <v>2</v>
      </c>
      <c r="E964" s="147">
        <v>7</v>
      </c>
      <c r="F964" s="147" t="str">
        <f t="shared" si="101"/>
        <v>4327</v>
      </c>
      <c r="G964" t="str">
        <f t="shared" si="106"/>
        <v>DI</v>
      </c>
      <c r="H964" s="81">
        <f t="shared" si="107"/>
        <v>0</v>
      </c>
    </row>
    <row r="965" spans="2:8" x14ac:dyDescent="0.2">
      <c r="B965">
        <f t="shared" si="109"/>
        <v>4</v>
      </c>
      <c r="C965">
        <f t="shared" si="109"/>
        <v>3</v>
      </c>
      <c r="D965">
        <f t="shared" si="109"/>
        <v>3</v>
      </c>
      <c r="E965" s="147">
        <v>7</v>
      </c>
      <c r="F965" s="147" t="str">
        <f t="shared" ref="F965:F1028" si="110">CONCATENATE(B965,C965,D965,E965)</f>
        <v>4337</v>
      </c>
      <c r="G965" t="str">
        <f t="shared" si="106"/>
        <v>MI</v>
      </c>
      <c r="H965" s="81">
        <f t="shared" si="107"/>
        <v>0</v>
      </c>
    </row>
    <row r="966" spans="2:8" x14ac:dyDescent="0.2">
      <c r="B966">
        <f t="shared" si="109"/>
        <v>4</v>
      </c>
      <c r="C966">
        <f t="shared" si="109"/>
        <v>3</v>
      </c>
      <c r="D966">
        <f t="shared" si="109"/>
        <v>4</v>
      </c>
      <c r="E966" s="147">
        <v>7</v>
      </c>
      <c r="F966" s="147" t="str">
        <f t="shared" si="110"/>
        <v>4347</v>
      </c>
      <c r="G966" t="str">
        <f t="shared" si="106"/>
        <v>DO</v>
      </c>
      <c r="H966" s="81">
        <f t="shared" si="107"/>
        <v>0</v>
      </c>
    </row>
    <row r="967" spans="2:8" x14ac:dyDescent="0.2">
      <c r="B967">
        <f t="shared" si="109"/>
        <v>4</v>
      </c>
      <c r="C967">
        <f t="shared" si="109"/>
        <v>3</v>
      </c>
      <c r="D967">
        <f t="shared" si="109"/>
        <v>5</v>
      </c>
      <c r="E967" s="147">
        <v>7</v>
      </c>
      <c r="F967" s="147" t="str">
        <f t="shared" si="110"/>
        <v>4357</v>
      </c>
      <c r="G967" t="str">
        <f t="shared" si="106"/>
        <v>FR</v>
      </c>
      <c r="H967" s="81">
        <f t="shared" si="107"/>
        <v>0</v>
      </c>
    </row>
    <row r="968" spans="2:8" x14ac:dyDescent="0.2">
      <c r="B968">
        <f t="shared" si="109"/>
        <v>4</v>
      </c>
      <c r="C968">
        <f t="shared" si="109"/>
        <v>3</v>
      </c>
      <c r="D968">
        <f t="shared" si="109"/>
        <v>6</v>
      </c>
      <c r="E968" s="147">
        <v>7</v>
      </c>
      <c r="F968" s="147" t="str">
        <f t="shared" si="110"/>
        <v>4367</v>
      </c>
      <c r="G968" t="str">
        <f t="shared" si="106"/>
        <v>SA</v>
      </c>
      <c r="H968" s="81">
        <f t="shared" si="107"/>
        <v>0</v>
      </c>
    </row>
    <row r="969" spans="2:8" x14ac:dyDescent="0.2">
      <c r="B969">
        <f t="shared" si="109"/>
        <v>4</v>
      </c>
      <c r="C969">
        <f t="shared" si="109"/>
        <v>3</v>
      </c>
      <c r="D969">
        <f t="shared" si="109"/>
        <v>7</v>
      </c>
      <c r="E969" s="147">
        <v>7</v>
      </c>
      <c r="F969" s="147" t="str">
        <f t="shared" si="110"/>
        <v>4377</v>
      </c>
      <c r="G969" t="str">
        <f t="shared" si="106"/>
        <v>SO</v>
      </c>
      <c r="H969" s="81">
        <f t="shared" si="107"/>
        <v>0</v>
      </c>
    </row>
    <row r="970" spans="2:8" x14ac:dyDescent="0.2">
      <c r="B970">
        <f t="shared" si="109"/>
        <v>4</v>
      </c>
      <c r="C970">
        <f t="shared" si="109"/>
        <v>4</v>
      </c>
      <c r="D970">
        <f t="shared" si="109"/>
        <v>1</v>
      </c>
      <c r="E970" s="147">
        <v>7</v>
      </c>
      <c r="F970" s="147" t="str">
        <f t="shared" si="110"/>
        <v>4417</v>
      </c>
      <c r="G970" t="str">
        <f t="shared" si="106"/>
        <v>MO</v>
      </c>
      <c r="H970" s="81">
        <f t="shared" si="107"/>
        <v>0</v>
      </c>
    </row>
    <row r="971" spans="2:8" x14ac:dyDescent="0.2">
      <c r="B971">
        <f t="shared" si="109"/>
        <v>4</v>
      </c>
      <c r="C971">
        <f t="shared" si="109"/>
        <v>4</v>
      </c>
      <c r="D971">
        <f t="shared" si="109"/>
        <v>2</v>
      </c>
      <c r="E971" s="147">
        <v>7</v>
      </c>
      <c r="F971" s="147" t="str">
        <f t="shared" si="110"/>
        <v>4427</v>
      </c>
      <c r="G971" t="str">
        <f t="shared" si="106"/>
        <v>DI</v>
      </c>
      <c r="H971" s="81">
        <f t="shared" si="107"/>
        <v>0</v>
      </c>
    </row>
    <row r="972" spans="2:8" x14ac:dyDescent="0.2">
      <c r="B972">
        <f t="shared" si="109"/>
        <v>4</v>
      </c>
      <c r="C972">
        <f t="shared" si="109"/>
        <v>4</v>
      </c>
      <c r="D972">
        <f t="shared" si="109"/>
        <v>3</v>
      </c>
      <c r="E972" s="147">
        <v>7</v>
      </c>
      <c r="F972" s="147" t="str">
        <f t="shared" si="110"/>
        <v>4437</v>
      </c>
      <c r="G972" t="str">
        <f t="shared" ref="G972:G983" si="111">G132</f>
        <v>MI</v>
      </c>
      <c r="H972" s="81">
        <f t="shared" ref="H972:H983" si="112">H132</f>
        <v>0</v>
      </c>
    </row>
    <row r="973" spans="2:8" x14ac:dyDescent="0.2">
      <c r="B973">
        <f t="shared" si="109"/>
        <v>4</v>
      </c>
      <c r="C973">
        <f t="shared" si="109"/>
        <v>4</v>
      </c>
      <c r="D973">
        <f t="shared" si="109"/>
        <v>4</v>
      </c>
      <c r="E973" s="147">
        <v>7</v>
      </c>
      <c r="F973" s="147" t="str">
        <f t="shared" si="110"/>
        <v>4447</v>
      </c>
      <c r="G973" t="str">
        <f t="shared" si="111"/>
        <v>DO</v>
      </c>
      <c r="H973" s="81">
        <f t="shared" si="112"/>
        <v>0</v>
      </c>
    </row>
    <row r="974" spans="2:8" x14ac:dyDescent="0.2">
      <c r="B974">
        <f t="shared" si="109"/>
        <v>4</v>
      </c>
      <c r="C974">
        <f t="shared" si="109"/>
        <v>4</v>
      </c>
      <c r="D974">
        <f t="shared" si="109"/>
        <v>5</v>
      </c>
      <c r="E974" s="147">
        <v>7</v>
      </c>
      <c r="F974" s="147" t="str">
        <f t="shared" si="110"/>
        <v>4457</v>
      </c>
      <c r="G974" t="str">
        <f t="shared" si="111"/>
        <v>FR</v>
      </c>
      <c r="H974" s="81">
        <f t="shared" si="112"/>
        <v>0</v>
      </c>
    </row>
    <row r="975" spans="2:8" x14ac:dyDescent="0.2">
      <c r="B975">
        <f t="shared" si="109"/>
        <v>4</v>
      </c>
      <c r="C975">
        <f t="shared" si="109"/>
        <v>4</v>
      </c>
      <c r="D975">
        <f t="shared" si="109"/>
        <v>6</v>
      </c>
      <c r="E975" s="147">
        <v>7</v>
      </c>
      <c r="F975" s="147" t="str">
        <f t="shared" si="110"/>
        <v>4467</v>
      </c>
      <c r="G975" t="str">
        <f t="shared" si="111"/>
        <v>SA</v>
      </c>
      <c r="H975" s="81">
        <f t="shared" si="112"/>
        <v>0</v>
      </c>
    </row>
    <row r="976" spans="2:8" x14ac:dyDescent="0.2">
      <c r="B976">
        <f t="shared" si="109"/>
        <v>4</v>
      </c>
      <c r="C976">
        <f t="shared" si="109"/>
        <v>4</v>
      </c>
      <c r="D976">
        <f t="shared" si="109"/>
        <v>7</v>
      </c>
      <c r="E976" s="147">
        <v>7</v>
      </c>
      <c r="F976" s="147" t="str">
        <f t="shared" si="110"/>
        <v>4477</v>
      </c>
      <c r="G976" t="str">
        <f t="shared" si="111"/>
        <v>SO</v>
      </c>
      <c r="H976" s="81">
        <f t="shared" si="112"/>
        <v>0</v>
      </c>
    </row>
    <row r="977" spans="2:8" x14ac:dyDescent="0.2">
      <c r="B977">
        <f t="shared" si="109"/>
        <v>4</v>
      </c>
      <c r="C977">
        <f t="shared" si="109"/>
        <v>5</v>
      </c>
      <c r="D977">
        <f t="shared" si="109"/>
        <v>1</v>
      </c>
      <c r="E977" s="147">
        <v>7</v>
      </c>
      <c r="F977" s="147" t="str">
        <f t="shared" si="110"/>
        <v>4517</v>
      </c>
      <c r="G977" t="str">
        <f t="shared" si="111"/>
        <v>MO</v>
      </c>
      <c r="H977" s="81">
        <f t="shared" si="112"/>
        <v>0</v>
      </c>
    </row>
    <row r="978" spans="2:8" x14ac:dyDescent="0.2">
      <c r="B978">
        <f t="shared" si="109"/>
        <v>4</v>
      </c>
      <c r="C978">
        <f t="shared" si="109"/>
        <v>5</v>
      </c>
      <c r="D978">
        <f t="shared" si="109"/>
        <v>2</v>
      </c>
      <c r="E978" s="147">
        <v>7</v>
      </c>
      <c r="F978" s="147" t="str">
        <f t="shared" si="110"/>
        <v>4527</v>
      </c>
      <c r="G978" t="str">
        <f t="shared" si="111"/>
        <v>DI</v>
      </c>
      <c r="H978" s="81">
        <f t="shared" si="112"/>
        <v>0</v>
      </c>
    </row>
    <row r="979" spans="2:8" x14ac:dyDescent="0.2">
      <c r="B979">
        <f t="shared" si="109"/>
        <v>4</v>
      </c>
      <c r="C979">
        <f t="shared" si="109"/>
        <v>5</v>
      </c>
      <c r="D979">
        <f t="shared" si="109"/>
        <v>3</v>
      </c>
      <c r="E979" s="147">
        <v>7</v>
      </c>
      <c r="F979" s="147" t="str">
        <f t="shared" si="110"/>
        <v>4537</v>
      </c>
      <c r="G979" t="str">
        <f t="shared" si="111"/>
        <v>MI</v>
      </c>
      <c r="H979" s="81">
        <f t="shared" si="112"/>
        <v>0</v>
      </c>
    </row>
    <row r="980" spans="2:8" x14ac:dyDescent="0.2">
      <c r="B980">
        <f t="shared" si="109"/>
        <v>4</v>
      </c>
      <c r="C980">
        <f t="shared" si="109"/>
        <v>5</v>
      </c>
      <c r="D980">
        <f t="shared" si="109"/>
        <v>4</v>
      </c>
      <c r="E980" s="147">
        <v>7</v>
      </c>
      <c r="F980" s="147" t="str">
        <f t="shared" si="110"/>
        <v>4547</v>
      </c>
      <c r="G980" t="str">
        <f t="shared" si="111"/>
        <v>DO</v>
      </c>
      <c r="H980" s="81">
        <f t="shared" si="112"/>
        <v>0</v>
      </c>
    </row>
    <row r="981" spans="2:8" x14ac:dyDescent="0.2">
      <c r="B981">
        <f t="shared" si="109"/>
        <v>4</v>
      </c>
      <c r="C981">
        <f t="shared" si="109"/>
        <v>5</v>
      </c>
      <c r="D981">
        <f t="shared" si="109"/>
        <v>5</v>
      </c>
      <c r="E981" s="147">
        <v>7</v>
      </c>
      <c r="F981" s="147" t="str">
        <f t="shared" si="110"/>
        <v>4557</v>
      </c>
      <c r="G981" t="str">
        <f t="shared" si="111"/>
        <v>FR</v>
      </c>
      <c r="H981" s="81">
        <f t="shared" si="112"/>
        <v>0</v>
      </c>
    </row>
    <row r="982" spans="2:8" x14ac:dyDescent="0.2">
      <c r="B982">
        <f t="shared" si="109"/>
        <v>4</v>
      </c>
      <c r="C982">
        <f t="shared" si="109"/>
        <v>5</v>
      </c>
      <c r="D982">
        <f t="shared" si="109"/>
        <v>6</v>
      </c>
      <c r="E982" s="147">
        <v>7</v>
      </c>
      <c r="F982" s="147" t="str">
        <f t="shared" si="110"/>
        <v>4567</v>
      </c>
      <c r="G982" t="str">
        <f t="shared" si="111"/>
        <v>SA</v>
      </c>
      <c r="H982" s="81">
        <f t="shared" si="112"/>
        <v>0</v>
      </c>
    </row>
    <row r="983" spans="2:8" x14ac:dyDescent="0.2">
      <c r="B983">
        <f t="shared" si="109"/>
        <v>4</v>
      </c>
      <c r="C983">
        <f t="shared" si="109"/>
        <v>5</v>
      </c>
      <c r="D983">
        <f t="shared" si="109"/>
        <v>7</v>
      </c>
      <c r="E983" s="147">
        <v>7</v>
      </c>
      <c r="F983" s="147" t="str">
        <f t="shared" si="110"/>
        <v>4577</v>
      </c>
      <c r="G983" t="str">
        <f t="shared" si="111"/>
        <v>SO</v>
      </c>
      <c r="H983" s="81">
        <f t="shared" si="112"/>
        <v>0</v>
      </c>
    </row>
    <row r="984" spans="2:8" x14ac:dyDescent="0.2">
      <c r="B984">
        <f t="shared" ref="B984:D1003" si="113">B4</f>
        <v>1</v>
      </c>
      <c r="C984">
        <f t="shared" si="113"/>
        <v>1</v>
      </c>
      <c r="D984">
        <f t="shared" si="113"/>
        <v>1</v>
      </c>
      <c r="E984" s="147">
        <v>0</v>
      </c>
      <c r="F984" s="147" t="str">
        <f t="shared" si="110"/>
        <v>1110</v>
      </c>
      <c r="G984" t="str">
        <f t="shared" ref="G984:G1015" si="114">G4</f>
        <v>MO</v>
      </c>
      <c r="H984" s="81">
        <f t="shared" ref="H984:H1015" si="115">H4</f>
        <v>0</v>
      </c>
    </row>
    <row r="985" spans="2:8" x14ac:dyDescent="0.2">
      <c r="B985">
        <f t="shared" si="113"/>
        <v>1</v>
      </c>
      <c r="C985">
        <f t="shared" si="113"/>
        <v>1</v>
      </c>
      <c r="D985">
        <f t="shared" si="113"/>
        <v>2</v>
      </c>
      <c r="E985" s="147">
        <v>0</v>
      </c>
      <c r="F985" s="147" t="str">
        <f t="shared" si="110"/>
        <v>1120</v>
      </c>
      <c r="G985" t="str">
        <f t="shared" si="114"/>
        <v>DI</v>
      </c>
      <c r="H985" s="81">
        <f t="shared" si="115"/>
        <v>0</v>
      </c>
    </row>
    <row r="986" spans="2:8" x14ac:dyDescent="0.2">
      <c r="B986">
        <f t="shared" si="113"/>
        <v>1</v>
      </c>
      <c r="C986">
        <f t="shared" si="113"/>
        <v>1</v>
      </c>
      <c r="D986">
        <f t="shared" si="113"/>
        <v>3</v>
      </c>
      <c r="E986" s="147">
        <v>0</v>
      </c>
      <c r="F986" s="147" t="str">
        <f t="shared" si="110"/>
        <v>1130</v>
      </c>
      <c r="G986" t="str">
        <f t="shared" si="114"/>
        <v>MI</v>
      </c>
      <c r="H986" s="81">
        <f t="shared" si="115"/>
        <v>0</v>
      </c>
    </row>
    <row r="987" spans="2:8" x14ac:dyDescent="0.2">
      <c r="B987">
        <f t="shared" si="113"/>
        <v>1</v>
      </c>
      <c r="C987">
        <f t="shared" si="113"/>
        <v>1</v>
      </c>
      <c r="D987">
        <f t="shared" si="113"/>
        <v>4</v>
      </c>
      <c r="E987" s="147">
        <v>0</v>
      </c>
      <c r="F987" s="147" t="str">
        <f t="shared" si="110"/>
        <v>1140</v>
      </c>
      <c r="G987" t="str">
        <f t="shared" si="114"/>
        <v>DO</v>
      </c>
      <c r="H987" s="81">
        <f t="shared" si="115"/>
        <v>0</v>
      </c>
    </row>
    <row r="988" spans="2:8" x14ac:dyDescent="0.2">
      <c r="B988">
        <f t="shared" si="113"/>
        <v>1</v>
      </c>
      <c r="C988">
        <f t="shared" si="113"/>
        <v>1</v>
      </c>
      <c r="D988">
        <f t="shared" si="113"/>
        <v>5</v>
      </c>
      <c r="E988" s="147">
        <v>0</v>
      </c>
      <c r="F988" s="147" t="str">
        <f t="shared" si="110"/>
        <v>1150</v>
      </c>
      <c r="G988" t="str">
        <f t="shared" si="114"/>
        <v>FR</v>
      </c>
      <c r="H988" s="81">
        <f t="shared" si="115"/>
        <v>0</v>
      </c>
    </row>
    <row r="989" spans="2:8" x14ac:dyDescent="0.2">
      <c r="B989">
        <f t="shared" si="113"/>
        <v>1</v>
      </c>
      <c r="C989">
        <f t="shared" si="113"/>
        <v>1</v>
      </c>
      <c r="D989">
        <f t="shared" si="113"/>
        <v>6</v>
      </c>
      <c r="E989" s="147">
        <v>0</v>
      </c>
      <c r="F989" s="147" t="str">
        <f t="shared" si="110"/>
        <v>1160</v>
      </c>
      <c r="G989" t="str">
        <f t="shared" si="114"/>
        <v>SA</v>
      </c>
      <c r="H989" s="81">
        <f t="shared" si="115"/>
        <v>0</v>
      </c>
    </row>
    <row r="990" spans="2:8" x14ac:dyDescent="0.2">
      <c r="B990">
        <f t="shared" si="113"/>
        <v>1</v>
      </c>
      <c r="C990">
        <f t="shared" si="113"/>
        <v>1</v>
      </c>
      <c r="D990">
        <f t="shared" si="113"/>
        <v>7</v>
      </c>
      <c r="E990" s="147">
        <v>0</v>
      </c>
      <c r="F990" s="147" t="str">
        <f t="shared" si="110"/>
        <v>1170</v>
      </c>
      <c r="G990" t="str">
        <f t="shared" si="114"/>
        <v>SO</v>
      </c>
      <c r="H990" s="81">
        <f t="shared" si="115"/>
        <v>0</v>
      </c>
    </row>
    <row r="991" spans="2:8" x14ac:dyDescent="0.2">
      <c r="B991">
        <f t="shared" si="113"/>
        <v>1</v>
      </c>
      <c r="C991">
        <f t="shared" si="113"/>
        <v>2</v>
      </c>
      <c r="D991">
        <f t="shared" si="113"/>
        <v>1</v>
      </c>
      <c r="E991" s="147">
        <v>0</v>
      </c>
      <c r="F991" s="147" t="str">
        <f t="shared" si="110"/>
        <v>1210</v>
      </c>
      <c r="G991" t="str">
        <f t="shared" si="114"/>
        <v>MO</v>
      </c>
      <c r="H991" s="81">
        <f t="shared" si="115"/>
        <v>0</v>
      </c>
    </row>
    <row r="992" spans="2:8" x14ac:dyDescent="0.2">
      <c r="B992">
        <f t="shared" si="113"/>
        <v>1</v>
      </c>
      <c r="C992">
        <f t="shared" si="113"/>
        <v>2</v>
      </c>
      <c r="D992">
        <f t="shared" si="113"/>
        <v>2</v>
      </c>
      <c r="E992" s="147">
        <v>0</v>
      </c>
      <c r="F992" s="147" t="str">
        <f t="shared" si="110"/>
        <v>1220</v>
      </c>
      <c r="G992" t="str">
        <f t="shared" si="114"/>
        <v>DI</v>
      </c>
      <c r="H992" s="81">
        <f t="shared" si="115"/>
        <v>0</v>
      </c>
    </row>
    <row r="993" spans="2:8" x14ac:dyDescent="0.2">
      <c r="B993">
        <f t="shared" si="113"/>
        <v>1</v>
      </c>
      <c r="C993">
        <f t="shared" si="113"/>
        <v>2</v>
      </c>
      <c r="D993">
        <f t="shared" si="113"/>
        <v>3</v>
      </c>
      <c r="E993" s="147">
        <v>0</v>
      </c>
      <c r="F993" s="147" t="str">
        <f t="shared" si="110"/>
        <v>1230</v>
      </c>
      <c r="G993" t="str">
        <f t="shared" si="114"/>
        <v>MI</v>
      </c>
      <c r="H993" s="81">
        <f t="shared" si="115"/>
        <v>0</v>
      </c>
    </row>
    <row r="994" spans="2:8" x14ac:dyDescent="0.2">
      <c r="B994">
        <f t="shared" si="113"/>
        <v>1</v>
      </c>
      <c r="C994">
        <f t="shared" si="113"/>
        <v>2</v>
      </c>
      <c r="D994">
        <f t="shared" si="113"/>
        <v>4</v>
      </c>
      <c r="E994" s="147">
        <v>0</v>
      </c>
      <c r="F994" s="147" t="str">
        <f t="shared" si="110"/>
        <v>1240</v>
      </c>
      <c r="G994" t="str">
        <f t="shared" si="114"/>
        <v>DO</v>
      </c>
      <c r="H994" s="81">
        <f t="shared" si="115"/>
        <v>0</v>
      </c>
    </row>
    <row r="995" spans="2:8" x14ac:dyDescent="0.2">
      <c r="B995">
        <f t="shared" si="113"/>
        <v>1</v>
      </c>
      <c r="C995">
        <f t="shared" si="113"/>
        <v>2</v>
      </c>
      <c r="D995">
        <f t="shared" si="113"/>
        <v>5</v>
      </c>
      <c r="E995" s="147">
        <v>0</v>
      </c>
      <c r="F995" s="147" t="str">
        <f t="shared" si="110"/>
        <v>1250</v>
      </c>
      <c r="G995" t="str">
        <f t="shared" si="114"/>
        <v>FR</v>
      </c>
      <c r="H995" s="81">
        <f t="shared" si="115"/>
        <v>0</v>
      </c>
    </row>
    <row r="996" spans="2:8" x14ac:dyDescent="0.2">
      <c r="B996">
        <f t="shared" si="113"/>
        <v>1</v>
      </c>
      <c r="C996">
        <f t="shared" si="113"/>
        <v>2</v>
      </c>
      <c r="D996">
        <f t="shared" si="113"/>
        <v>6</v>
      </c>
      <c r="E996" s="147">
        <v>0</v>
      </c>
      <c r="F996" s="147" t="str">
        <f t="shared" si="110"/>
        <v>1260</v>
      </c>
      <c r="G996" t="str">
        <f t="shared" si="114"/>
        <v>SA</v>
      </c>
      <c r="H996" s="81">
        <f t="shared" si="115"/>
        <v>0</v>
      </c>
    </row>
    <row r="997" spans="2:8" x14ac:dyDescent="0.2">
      <c r="B997">
        <f t="shared" si="113"/>
        <v>1</v>
      </c>
      <c r="C997">
        <f t="shared" si="113"/>
        <v>2</v>
      </c>
      <c r="D997">
        <f t="shared" si="113"/>
        <v>7</v>
      </c>
      <c r="E997" s="147">
        <v>0</v>
      </c>
      <c r="F997" s="147" t="str">
        <f t="shared" si="110"/>
        <v>1270</v>
      </c>
      <c r="G997" t="str">
        <f t="shared" si="114"/>
        <v>SO</v>
      </c>
      <c r="H997" s="81">
        <f t="shared" si="115"/>
        <v>0</v>
      </c>
    </row>
    <row r="998" spans="2:8" x14ac:dyDescent="0.2">
      <c r="B998">
        <f t="shared" si="113"/>
        <v>1</v>
      </c>
      <c r="C998">
        <f t="shared" si="113"/>
        <v>3</v>
      </c>
      <c r="D998">
        <f t="shared" si="113"/>
        <v>1</v>
      </c>
      <c r="E998" s="147">
        <v>0</v>
      </c>
      <c r="F998" s="147" t="str">
        <f t="shared" si="110"/>
        <v>1310</v>
      </c>
      <c r="G998" t="str">
        <f t="shared" si="114"/>
        <v>MO</v>
      </c>
      <c r="H998" s="81">
        <f t="shared" si="115"/>
        <v>0</v>
      </c>
    </row>
    <row r="999" spans="2:8" x14ac:dyDescent="0.2">
      <c r="B999">
        <f t="shared" si="113"/>
        <v>1</v>
      </c>
      <c r="C999">
        <f t="shared" si="113"/>
        <v>3</v>
      </c>
      <c r="D999">
        <f t="shared" si="113"/>
        <v>2</v>
      </c>
      <c r="E999" s="147">
        <v>0</v>
      </c>
      <c r="F999" s="147" t="str">
        <f t="shared" si="110"/>
        <v>1320</v>
      </c>
      <c r="G999" t="str">
        <f t="shared" si="114"/>
        <v>DI</v>
      </c>
      <c r="H999" s="81">
        <f t="shared" si="115"/>
        <v>0</v>
      </c>
    </row>
    <row r="1000" spans="2:8" x14ac:dyDescent="0.2">
      <c r="B1000">
        <f t="shared" si="113"/>
        <v>1</v>
      </c>
      <c r="C1000">
        <f t="shared" si="113"/>
        <v>3</v>
      </c>
      <c r="D1000">
        <f t="shared" si="113"/>
        <v>3</v>
      </c>
      <c r="E1000" s="147">
        <v>0</v>
      </c>
      <c r="F1000" s="147" t="str">
        <f t="shared" si="110"/>
        <v>1330</v>
      </c>
      <c r="G1000" t="str">
        <f t="shared" si="114"/>
        <v>MI</v>
      </c>
      <c r="H1000" s="81">
        <f t="shared" si="115"/>
        <v>0</v>
      </c>
    </row>
    <row r="1001" spans="2:8" x14ac:dyDescent="0.2">
      <c r="B1001">
        <f t="shared" si="113"/>
        <v>1</v>
      </c>
      <c r="C1001">
        <f t="shared" si="113"/>
        <v>3</v>
      </c>
      <c r="D1001">
        <f t="shared" si="113"/>
        <v>4</v>
      </c>
      <c r="E1001" s="147">
        <v>0</v>
      </c>
      <c r="F1001" s="147" t="str">
        <f t="shared" si="110"/>
        <v>1340</v>
      </c>
      <c r="G1001" t="str">
        <f t="shared" si="114"/>
        <v>DO</v>
      </c>
      <c r="H1001" s="81">
        <f t="shared" si="115"/>
        <v>0</v>
      </c>
    </row>
    <row r="1002" spans="2:8" x14ac:dyDescent="0.2">
      <c r="B1002">
        <f t="shared" si="113"/>
        <v>1</v>
      </c>
      <c r="C1002">
        <f t="shared" si="113"/>
        <v>3</v>
      </c>
      <c r="D1002">
        <f t="shared" si="113"/>
        <v>5</v>
      </c>
      <c r="E1002" s="147">
        <v>0</v>
      </c>
      <c r="F1002" s="147" t="str">
        <f t="shared" si="110"/>
        <v>1350</v>
      </c>
      <c r="G1002" t="str">
        <f t="shared" si="114"/>
        <v>FR</v>
      </c>
      <c r="H1002" s="81">
        <f t="shared" si="115"/>
        <v>0</v>
      </c>
    </row>
    <row r="1003" spans="2:8" x14ac:dyDescent="0.2">
      <c r="B1003">
        <f t="shared" si="113"/>
        <v>1</v>
      </c>
      <c r="C1003">
        <f t="shared" si="113"/>
        <v>3</v>
      </c>
      <c r="D1003">
        <f t="shared" si="113"/>
        <v>6</v>
      </c>
      <c r="E1003" s="147">
        <v>0</v>
      </c>
      <c r="F1003" s="147" t="str">
        <f t="shared" si="110"/>
        <v>1360</v>
      </c>
      <c r="G1003" t="str">
        <f t="shared" si="114"/>
        <v>SA</v>
      </c>
      <c r="H1003" s="81">
        <f t="shared" si="115"/>
        <v>0</v>
      </c>
    </row>
    <row r="1004" spans="2:8" x14ac:dyDescent="0.2">
      <c r="B1004">
        <f t="shared" ref="B1004:D1023" si="116">B24</f>
        <v>1</v>
      </c>
      <c r="C1004">
        <f t="shared" si="116"/>
        <v>3</v>
      </c>
      <c r="D1004">
        <f t="shared" si="116"/>
        <v>7</v>
      </c>
      <c r="E1004" s="147">
        <v>0</v>
      </c>
      <c r="F1004" s="147" t="str">
        <f t="shared" si="110"/>
        <v>1370</v>
      </c>
      <c r="G1004" t="str">
        <f t="shared" si="114"/>
        <v>SO</v>
      </c>
      <c r="H1004" s="81">
        <f t="shared" si="115"/>
        <v>0</v>
      </c>
    </row>
    <row r="1005" spans="2:8" x14ac:dyDescent="0.2">
      <c r="B1005">
        <f t="shared" si="116"/>
        <v>1</v>
      </c>
      <c r="C1005">
        <f t="shared" si="116"/>
        <v>4</v>
      </c>
      <c r="D1005">
        <f t="shared" si="116"/>
        <v>1</v>
      </c>
      <c r="E1005" s="147">
        <v>0</v>
      </c>
      <c r="F1005" s="147" t="str">
        <f t="shared" si="110"/>
        <v>1410</v>
      </c>
      <c r="G1005" t="str">
        <f t="shared" si="114"/>
        <v>MO</v>
      </c>
      <c r="H1005" s="81">
        <f t="shared" si="115"/>
        <v>0</v>
      </c>
    </row>
    <row r="1006" spans="2:8" x14ac:dyDescent="0.2">
      <c r="B1006">
        <f t="shared" si="116"/>
        <v>1</v>
      </c>
      <c r="C1006">
        <f t="shared" si="116"/>
        <v>4</v>
      </c>
      <c r="D1006">
        <f t="shared" si="116"/>
        <v>2</v>
      </c>
      <c r="E1006" s="147">
        <v>0</v>
      </c>
      <c r="F1006" s="147" t="str">
        <f t="shared" si="110"/>
        <v>1420</v>
      </c>
      <c r="G1006" t="str">
        <f t="shared" si="114"/>
        <v>DI</v>
      </c>
      <c r="H1006" s="81">
        <f t="shared" si="115"/>
        <v>0</v>
      </c>
    </row>
    <row r="1007" spans="2:8" x14ac:dyDescent="0.2">
      <c r="B1007">
        <f t="shared" si="116"/>
        <v>1</v>
      </c>
      <c r="C1007">
        <f t="shared" si="116"/>
        <v>4</v>
      </c>
      <c r="D1007">
        <f t="shared" si="116"/>
        <v>3</v>
      </c>
      <c r="E1007" s="147">
        <v>0</v>
      </c>
      <c r="F1007" s="147" t="str">
        <f t="shared" si="110"/>
        <v>1430</v>
      </c>
      <c r="G1007" t="str">
        <f t="shared" si="114"/>
        <v>MI</v>
      </c>
      <c r="H1007" s="81">
        <f t="shared" si="115"/>
        <v>0</v>
      </c>
    </row>
    <row r="1008" spans="2:8" x14ac:dyDescent="0.2">
      <c r="B1008">
        <f t="shared" si="116"/>
        <v>1</v>
      </c>
      <c r="C1008">
        <f t="shared" si="116"/>
        <v>4</v>
      </c>
      <c r="D1008">
        <f t="shared" si="116"/>
        <v>4</v>
      </c>
      <c r="E1008" s="147">
        <v>0</v>
      </c>
      <c r="F1008" s="147" t="str">
        <f t="shared" si="110"/>
        <v>1440</v>
      </c>
      <c r="G1008" t="str">
        <f t="shared" si="114"/>
        <v>DO</v>
      </c>
      <c r="H1008" s="81">
        <f t="shared" si="115"/>
        <v>0</v>
      </c>
    </row>
    <row r="1009" spans="2:8" x14ac:dyDescent="0.2">
      <c r="B1009">
        <f t="shared" si="116"/>
        <v>1</v>
      </c>
      <c r="C1009">
        <f t="shared" si="116"/>
        <v>4</v>
      </c>
      <c r="D1009">
        <f t="shared" si="116"/>
        <v>5</v>
      </c>
      <c r="E1009" s="147">
        <v>0</v>
      </c>
      <c r="F1009" s="147" t="str">
        <f t="shared" si="110"/>
        <v>1450</v>
      </c>
      <c r="G1009" t="str">
        <f t="shared" si="114"/>
        <v>FR</v>
      </c>
      <c r="H1009" s="81">
        <f t="shared" si="115"/>
        <v>0</v>
      </c>
    </row>
    <row r="1010" spans="2:8" x14ac:dyDescent="0.2">
      <c r="B1010">
        <f t="shared" si="116"/>
        <v>1</v>
      </c>
      <c r="C1010">
        <f t="shared" si="116"/>
        <v>4</v>
      </c>
      <c r="D1010">
        <f t="shared" si="116"/>
        <v>6</v>
      </c>
      <c r="E1010" s="147">
        <v>0</v>
      </c>
      <c r="F1010" s="147" t="str">
        <f t="shared" si="110"/>
        <v>1460</v>
      </c>
      <c r="G1010" t="str">
        <f t="shared" si="114"/>
        <v>SA</v>
      </c>
      <c r="H1010" s="81">
        <f t="shared" si="115"/>
        <v>0</v>
      </c>
    </row>
    <row r="1011" spans="2:8" x14ac:dyDescent="0.2">
      <c r="B1011">
        <f t="shared" si="116"/>
        <v>1</v>
      </c>
      <c r="C1011">
        <f t="shared" si="116"/>
        <v>4</v>
      </c>
      <c r="D1011">
        <f t="shared" si="116"/>
        <v>7</v>
      </c>
      <c r="E1011" s="147">
        <v>0</v>
      </c>
      <c r="F1011" s="147" t="str">
        <f t="shared" si="110"/>
        <v>1470</v>
      </c>
      <c r="G1011" t="str">
        <f t="shared" si="114"/>
        <v>SO</v>
      </c>
      <c r="H1011" s="81">
        <f t="shared" si="115"/>
        <v>0</v>
      </c>
    </row>
    <row r="1012" spans="2:8" x14ac:dyDescent="0.2">
      <c r="B1012">
        <f t="shared" si="116"/>
        <v>1</v>
      </c>
      <c r="C1012">
        <f t="shared" si="116"/>
        <v>5</v>
      </c>
      <c r="D1012">
        <f t="shared" si="116"/>
        <v>1</v>
      </c>
      <c r="E1012" s="147">
        <v>0</v>
      </c>
      <c r="F1012" s="147" t="str">
        <f t="shared" si="110"/>
        <v>1510</v>
      </c>
      <c r="G1012" t="str">
        <f t="shared" si="114"/>
        <v>MO</v>
      </c>
      <c r="H1012" s="81">
        <f t="shared" si="115"/>
        <v>0</v>
      </c>
    </row>
    <row r="1013" spans="2:8" x14ac:dyDescent="0.2">
      <c r="B1013">
        <f t="shared" si="116"/>
        <v>1</v>
      </c>
      <c r="C1013">
        <f t="shared" si="116"/>
        <v>5</v>
      </c>
      <c r="D1013">
        <f t="shared" si="116"/>
        <v>2</v>
      </c>
      <c r="E1013" s="147">
        <v>0</v>
      </c>
      <c r="F1013" s="147" t="str">
        <f t="shared" si="110"/>
        <v>1520</v>
      </c>
      <c r="G1013" t="str">
        <f t="shared" si="114"/>
        <v>DI</v>
      </c>
      <c r="H1013" s="81">
        <f t="shared" si="115"/>
        <v>0</v>
      </c>
    </row>
    <row r="1014" spans="2:8" x14ac:dyDescent="0.2">
      <c r="B1014">
        <f t="shared" si="116"/>
        <v>1</v>
      </c>
      <c r="C1014">
        <f t="shared" si="116"/>
        <v>5</v>
      </c>
      <c r="D1014">
        <f t="shared" si="116"/>
        <v>3</v>
      </c>
      <c r="E1014" s="147">
        <v>0</v>
      </c>
      <c r="F1014" s="147" t="str">
        <f t="shared" si="110"/>
        <v>1530</v>
      </c>
      <c r="G1014" t="str">
        <f t="shared" si="114"/>
        <v>MI</v>
      </c>
      <c r="H1014" s="81">
        <f t="shared" si="115"/>
        <v>0</v>
      </c>
    </row>
    <row r="1015" spans="2:8" x14ac:dyDescent="0.2">
      <c r="B1015">
        <f t="shared" si="116"/>
        <v>1</v>
      </c>
      <c r="C1015">
        <f t="shared" si="116"/>
        <v>5</v>
      </c>
      <c r="D1015">
        <f t="shared" si="116"/>
        <v>4</v>
      </c>
      <c r="E1015" s="147">
        <v>0</v>
      </c>
      <c r="F1015" s="147" t="str">
        <f t="shared" si="110"/>
        <v>1540</v>
      </c>
      <c r="G1015" t="str">
        <f t="shared" si="114"/>
        <v>DO</v>
      </c>
      <c r="H1015" s="81">
        <f t="shared" si="115"/>
        <v>0</v>
      </c>
    </row>
    <row r="1016" spans="2:8" x14ac:dyDescent="0.2">
      <c r="B1016">
        <f t="shared" si="116"/>
        <v>1</v>
      </c>
      <c r="C1016">
        <f t="shared" si="116"/>
        <v>5</v>
      </c>
      <c r="D1016">
        <f t="shared" si="116"/>
        <v>5</v>
      </c>
      <c r="E1016" s="147">
        <v>0</v>
      </c>
      <c r="F1016" s="147" t="str">
        <f t="shared" si="110"/>
        <v>1550</v>
      </c>
      <c r="G1016" t="str">
        <f t="shared" ref="G1016:G1047" si="117">G36</f>
        <v>FR</v>
      </c>
      <c r="H1016" s="81">
        <f t="shared" ref="H1016:H1047" si="118">H36</f>
        <v>0</v>
      </c>
    </row>
    <row r="1017" spans="2:8" x14ac:dyDescent="0.2">
      <c r="B1017">
        <f t="shared" si="116"/>
        <v>1</v>
      </c>
      <c r="C1017">
        <f t="shared" si="116"/>
        <v>5</v>
      </c>
      <c r="D1017">
        <f t="shared" si="116"/>
        <v>6</v>
      </c>
      <c r="E1017" s="147">
        <v>0</v>
      </c>
      <c r="F1017" s="147" t="str">
        <f t="shared" si="110"/>
        <v>1560</v>
      </c>
      <c r="G1017" t="str">
        <f t="shared" si="117"/>
        <v>SA</v>
      </c>
      <c r="H1017" s="81">
        <f t="shared" si="118"/>
        <v>0</v>
      </c>
    </row>
    <row r="1018" spans="2:8" x14ac:dyDescent="0.2">
      <c r="B1018">
        <f t="shared" si="116"/>
        <v>1</v>
      </c>
      <c r="C1018">
        <f t="shared" si="116"/>
        <v>5</v>
      </c>
      <c r="D1018">
        <f t="shared" si="116"/>
        <v>7</v>
      </c>
      <c r="E1018" s="147">
        <v>0</v>
      </c>
      <c r="F1018" s="147" t="str">
        <f t="shared" si="110"/>
        <v>1570</v>
      </c>
      <c r="G1018" t="str">
        <f t="shared" si="117"/>
        <v>SO</v>
      </c>
      <c r="H1018" s="81">
        <f t="shared" si="118"/>
        <v>0</v>
      </c>
    </row>
    <row r="1019" spans="2:8" x14ac:dyDescent="0.2">
      <c r="B1019">
        <f t="shared" si="116"/>
        <v>2</v>
      </c>
      <c r="C1019">
        <f t="shared" si="116"/>
        <v>1</v>
      </c>
      <c r="D1019">
        <f t="shared" si="116"/>
        <v>1</v>
      </c>
      <c r="E1019" s="147">
        <v>0</v>
      </c>
      <c r="F1019" s="147" t="str">
        <f t="shared" si="110"/>
        <v>2110</v>
      </c>
      <c r="G1019" t="str">
        <f t="shared" si="117"/>
        <v>MO</v>
      </c>
      <c r="H1019" s="81">
        <f t="shared" si="118"/>
        <v>0</v>
      </c>
    </row>
    <row r="1020" spans="2:8" x14ac:dyDescent="0.2">
      <c r="B1020">
        <f t="shared" si="116"/>
        <v>2</v>
      </c>
      <c r="C1020">
        <f t="shared" si="116"/>
        <v>1</v>
      </c>
      <c r="D1020">
        <f t="shared" si="116"/>
        <v>2</v>
      </c>
      <c r="E1020" s="147">
        <v>0</v>
      </c>
      <c r="F1020" s="147" t="str">
        <f t="shared" si="110"/>
        <v>2120</v>
      </c>
      <c r="G1020" t="str">
        <f t="shared" si="117"/>
        <v>DI</v>
      </c>
      <c r="H1020" s="81">
        <f t="shared" si="118"/>
        <v>0</v>
      </c>
    </row>
    <row r="1021" spans="2:8" x14ac:dyDescent="0.2">
      <c r="B1021">
        <f t="shared" si="116"/>
        <v>2</v>
      </c>
      <c r="C1021">
        <f t="shared" si="116"/>
        <v>1</v>
      </c>
      <c r="D1021">
        <f t="shared" si="116"/>
        <v>3</v>
      </c>
      <c r="E1021" s="147">
        <v>0</v>
      </c>
      <c r="F1021" s="147" t="str">
        <f t="shared" si="110"/>
        <v>2130</v>
      </c>
      <c r="G1021" t="str">
        <f t="shared" si="117"/>
        <v>MI</v>
      </c>
      <c r="H1021" s="81">
        <f t="shared" si="118"/>
        <v>0</v>
      </c>
    </row>
    <row r="1022" spans="2:8" x14ac:dyDescent="0.2">
      <c r="B1022">
        <f t="shared" si="116"/>
        <v>2</v>
      </c>
      <c r="C1022">
        <f t="shared" si="116"/>
        <v>1</v>
      </c>
      <c r="D1022">
        <f t="shared" si="116"/>
        <v>4</v>
      </c>
      <c r="E1022" s="147">
        <v>0</v>
      </c>
      <c r="F1022" s="147" t="str">
        <f t="shared" si="110"/>
        <v>2140</v>
      </c>
      <c r="G1022" t="str">
        <f t="shared" si="117"/>
        <v>DO</v>
      </c>
      <c r="H1022" s="81">
        <f t="shared" si="118"/>
        <v>0</v>
      </c>
    </row>
    <row r="1023" spans="2:8" x14ac:dyDescent="0.2">
      <c r="B1023">
        <f t="shared" si="116"/>
        <v>2</v>
      </c>
      <c r="C1023">
        <f t="shared" si="116"/>
        <v>1</v>
      </c>
      <c r="D1023">
        <f t="shared" si="116"/>
        <v>5</v>
      </c>
      <c r="E1023" s="147">
        <v>0</v>
      </c>
      <c r="F1023" s="147" t="str">
        <f t="shared" si="110"/>
        <v>2150</v>
      </c>
      <c r="G1023" t="str">
        <f t="shared" si="117"/>
        <v>FR</v>
      </c>
      <c r="H1023" s="81">
        <f t="shared" si="118"/>
        <v>0</v>
      </c>
    </row>
    <row r="1024" spans="2:8" x14ac:dyDescent="0.2">
      <c r="B1024">
        <f t="shared" ref="B1024:D1043" si="119">B44</f>
        <v>2</v>
      </c>
      <c r="C1024">
        <f t="shared" si="119"/>
        <v>1</v>
      </c>
      <c r="D1024">
        <f t="shared" si="119"/>
        <v>6</v>
      </c>
      <c r="E1024" s="147">
        <v>0</v>
      </c>
      <c r="F1024" s="147" t="str">
        <f t="shared" si="110"/>
        <v>2160</v>
      </c>
      <c r="G1024" t="str">
        <f t="shared" si="117"/>
        <v>SA</v>
      </c>
      <c r="H1024" s="81">
        <f t="shared" si="118"/>
        <v>0</v>
      </c>
    </row>
    <row r="1025" spans="2:8" x14ac:dyDescent="0.2">
      <c r="B1025">
        <f t="shared" si="119"/>
        <v>2</v>
      </c>
      <c r="C1025">
        <f t="shared" si="119"/>
        <v>1</v>
      </c>
      <c r="D1025">
        <f t="shared" si="119"/>
        <v>7</v>
      </c>
      <c r="E1025" s="147">
        <v>0</v>
      </c>
      <c r="F1025" s="147" t="str">
        <f t="shared" si="110"/>
        <v>2170</v>
      </c>
      <c r="G1025" t="str">
        <f t="shared" si="117"/>
        <v>SO</v>
      </c>
      <c r="H1025" s="81">
        <f t="shared" si="118"/>
        <v>0</v>
      </c>
    </row>
    <row r="1026" spans="2:8" x14ac:dyDescent="0.2">
      <c r="B1026">
        <f t="shared" si="119"/>
        <v>2</v>
      </c>
      <c r="C1026">
        <f t="shared" si="119"/>
        <v>2</v>
      </c>
      <c r="D1026">
        <f t="shared" si="119"/>
        <v>1</v>
      </c>
      <c r="E1026" s="147">
        <v>0</v>
      </c>
      <c r="F1026" s="147" t="str">
        <f t="shared" si="110"/>
        <v>2210</v>
      </c>
      <c r="G1026" t="str">
        <f t="shared" si="117"/>
        <v>MO</v>
      </c>
      <c r="H1026" s="81">
        <f t="shared" si="118"/>
        <v>0</v>
      </c>
    </row>
    <row r="1027" spans="2:8" x14ac:dyDescent="0.2">
      <c r="B1027">
        <f t="shared" si="119"/>
        <v>2</v>
      </c>
      <c r="C1027">
        <f t="shared" si="119"/>
        <v>2</v>
      </c>
      <c r="D1027">
        <f t="shared" si="119"/>
        <v>2</v>
      </c>
      <c r="E1027" s="147">
        <v>0</v>
      </c>
      <c r="F1027" s="147" t="str">
        <f t="shared" si="110"/>
        <v>2220</v>
      </c>
      <c r="G1027" t="str">
        <f t="shared" si="117"/>
        <v>DI</v>
      </c>
      <c r="H1027" s="81">
        <f t="shared" si="118"/>
        <v>0</v>
      </c>
    </row>
    <row r="1028" spans="2:8" x14ac:dyDescent="0.2">
      <c r="B1028">
        <f t="shared" si="119"/>
        <v>2</v>
      </c>
      <c r="C1028">
        <f t="shared" si="119"/>
        <v>2</v>
      </c>
      <c r="D1028">
        <f t="shared" si="119"/>
        <v>3</v>
      </c>
      <c r="E1028" s="147">
        <v>0</v>
      </c>
      <c r="F1028" s="147" t="str">
        <f t="shared" si="110"/>
        <v>2230</v>
      </c>
      <c r="G1028" t="str">
        <f t="shared" si="117"/>
        <v>MI</v>
      </c>
      <c r="H1028" s="81">
        <f t="shared" si="118"/>
        <v>0</v>
      </c>
    </row>
    <row r="1029" spans="2:8" x14ac:dyDescent="0.2">
      <c r="B1029">
        <f t="shared" si="119"/>
        <v>2</v>
      </c>
      <c r="C1029">
        <f t="shared" si="119"/>
        <v>2</v>
      </c>
      <c r="D1029">
        <f t="shared" si="119"/>
        <v>4</v>
      </c>
      <c r="E1029" s="147">
        <v>0</v>
      </c>
      <c r="F1029" s="147" t="str">
        <f t="shared" ref="F1029:F1092" si="120">CONCATENATE(B1029,C1029,D1029,E1029)</f>
        <v>2240</v>
      </c>
      <c r="G1029" t="str">
        <f t="shared" si="117"/>
        <v>DO</v>
      </c>
      <c r="H1029" s="81">
        <f t="shared" si="118"/>
        <v>0</v>
      </c>
    </row>
    <row r="1030" spans="2:8" x14ac:dyDescent="0.2">
      <c r="B1030">
        <f t="shared" si="119"/>
        <v>2</v>
      </c>
      <c r="C1030">
        <f t="shared" si="119"/>
        <v>2</v>
      </c>
      <c r="D1030">
        <f t="shared" si="119"/>
        <v>5</v>
      </c>
      <c r="E1030" s="147">
        <v>0</v>
      </c>
      <c r="F1030" s="147" t="str">
        <f t="shared" si="120"/>
        <v>2250</v>
      </c>
      <c r="G1030" t="str">
        <f t="shared" si="117"/>
        <v>FR</v>
      </c>
      <c r="H1030" s="81">
        <f t="shared" si="118"/>
        <v>0</v>
      </c>
    </row>
    <row r="1031" spans="2:8" x14ac:dyDescent="0.2">
      <c r="B1031">
        <f t="shared" si="119"/>
        <v>2</v>
      </c>
      <c r="C1031">
        <f t="shared" si="119"/>
        <v>2</v>
      </c>
      <c r="D1031">
        <f t="shared" si="119"/>
        <v>6</v>
      </c>
      <c r="E1031" s="147">
        <v>0</v>
      </c>
      <c r="F1031" s="147" t="str">
        <f t="shared" si="120"/>
        <v>2260</v>
      </c>
      <c r="G1031" t="str">
        <f t="shared" si="117"/>
        <v>SA</v>
      </c>
      <c r="H1031" s="81">
        <f t="shared" si="118"/>
        <v>0</v>
      </c>
    </row>
    <row r="1032" spans="2:8" x14ac:dyDescent="0.2">
      <c r="B1032">
        <f t="shared" si="119"/>
        <v>2</v>
      </c>
      <c r="C1032">
        <f t="shared" si="119"/>
        <v>2</v>
      </c>
      <c r="D1032">
        <f t="shared" si="119"/>
        <v>7</v>
      </c>
      <c r="E1032" s="147">
        <v>0</v>
      </c>
      <c r="F1032" s="147" t="str">
        <f t="shared" si="120"/>
        <v>2270</v>
      </c>
      <c r="G1032" t="str">
        <f t="shared" si="117"/>
        <v>SO</v>
      </c>
      <c r="H1032" s="81">
        <f t="shared" si="118"/>
        <v>0</v>
      </c>
    </row>
    <row r="1033" spans="2:8" x14ac:dyDescent="0.2">
      <c r="B1033">
        <f t="shared" si="119"/>
        <v>2</v>
      </c>
      <c r="C1033">
        <f t="shared" si="119"/>
        <v>3</v>
      </c>
      <c r="D1033">
        <f t="shared" si="119"/>
        <v>1</v>
      </c>
      <c r="E1033" s="147">
        <v>0</v>
      </c>
      <c r="F1033" s="147" t="str">
        <f t="shared" si="120"/>
        <v>2310</v>
      </c>
      <c r="G1033" t="str">
        <f t="shared" si="117"/>
        <v>MO</v>
      </c>
      <c r="H1033" s="81">
        <f t="shared" si="118"/>
        <v>0</v>
      </c>
    </row>
    <row r="1034" spans="2:8" x14ac:dyDescent="0.2">
      <c r="B1034">
        <f t="shared" si="119"/>
        <v>2</v>
      </c>
      <c r="C1034">
        <f t="shared" si="119"/>
        <v>3</v>
      </c>
      <c r="D1034">
        <f t="shared" si="119"/>
        <v>2</v>
      </c>
      <c r="E1034" s="147">
        <v>0</v>
      </c>
      <c r="F1034" s="147" t="str">
        <f t="shared" si="120"/>
        <v>2320</v>
      </c>
      <c r="G1034" t="str">
        <f t="shared" si="117"/>
        <v>DI</v>
      </c>
      <c r="H1034" s="81">
        <f t="shared" si="118"/>
        <v>0</v>
      </c>
    </row>
    <row r="1035" spans="2:8" x14ac:dyDescent="0.2">
      <c r="B1035">
        <f t="shared" si="119"/>
        <v>2</v>
      </c>
      <c r="C1035">
        <f t="shared" si="119"/>
        <v>3</v>
      </c>
      <c r="D1035">
        <f t="shared" si="119"/>
        <v>3</v>
      </c>
      <c r="E1035" s="147">
        <v>0</v>
      </c>
      <c r="F1035" s="147" t="str">
        <f t="shared" si="120"/>
        <v>2330</v>
      </c>
      <c r="G1035" t="str">
        <f t="shared" si="117"/>
        <v>MI</v>
      </c>
      <c r="H1035" s="81">
        <f t="shared" si="118"/>
        <v>0</v>
      </c>
    </row>
    <row r="1036" spans="2:8" x14ac:dyDescent="0.2">
      <c r="B1036">
        <f t="shared" si="119"/>
        <v>2</v>
      </c>
      <c r="C1036">
        <f t="shared" si="119"/>
        <v>3</v>
      </c>
      <c r="D1036">
        <f t="shared" si="119"/>
        <v>4</v>
      </c>
      <c r="E1036" s="147">
        <v>0</v>
      </c>
      <c r="F1036" s="147" t="str">
        <f t="shared" si="120"/>
        <v>2340</v>
      </c>
      <c r="G1036" t="str">
        <f t="shared" si="117"/>
        <v>DO</v>
      </c>
      <c r="H1036" s="81">
        <f t="shared" si="118"/>
        <v>0</v>
      </c>
    </row>
    <row r="1037" spans="2:8" x14ac:dyDescent="0.2">
      <c r="B1037">
        <f t="shared" si="119"/>
        <v>2</v>
      </c>
      <c r="C1037">
        <f t="shared" si="119"/>
        <v>3</v>
      </c>
      <c r="D1037">
        <f t="shared" si="119"/>
        <v>5</v>
      </c>
      <c r="E1037" s="147">
        <v>0</v>
      </c>
      <c r="F1037" s="147" t="str">
        <f t="shared" si="120"/>
        <v>2350</v>
      </c>
      <c r="G1037" t="str">
        <f t="shared" si="117"/>
        <v>FR</v>
      </c>
      <c r="H1037" s="81">
        <f t="shared" si="118"/>
        <v>0</v>
      </c>
    </row>
    <row r="1038" spans="2:8" x14ac:dyDescent="0.2">
      <c r="B1038">
        <f t="shared" si="119"/>
        <v>2</v>
      </c>
      <c r="C1038">
        <f t="shared" si="119"/>
        <v>3</v>
      </c>
      <c r="D1038">
        <f t="shared" si="119"/>
        <v>6</v>
      </c>
      <c r="E1038" s="147">
        <v>0</v>
      </c>
      <c r="F1038" s="147" t="str">
        <f t="shared" si="120"/>
        <v>2360</v>
      </c>
      <c r="G1038" t="str">
        <f t="shared" si="117"/>
        <v>SA</v>
      </c>
      <c r="H1038" s="81">
        <f t="shared" si="118"/>
        <v>0</v>
      </c>
    </row>
    <row r="1039" spans="2:8" x14ac:dyDescent="0.2">
      <c r="B1039">
        <f t="shared" si="119"/>
        <v>2</v>
      </c>
      <c r="C1039">
        <f t="shared" si="119"/>
        <v>3</v>
      </c>
      <c r="D1039">
        <f t="shared" si="119"/>
        <v>7</v>
      </c>
      <c r="E1039" s="147">
        <v>0</v>
      </c>
      <c r="F1039" s="147" t="str">
        <f t="shared" si="120"/>
        <v>2370</v>
      </c>
      <c r="G1039" t="str">
        <f t="shared" si="117"/>
        <v>SO</v>
      </c>
      <c r="H1039" s="81">
        <f t="shared" si="118"/>
        <v>0</v>
      </c>
    </row>
    <row r="1040" spans="2:8" x14ac:dyDescent="0.2">
      <c r="B1040">
        <f t="shared" si="119"/>
        <v>2</v>
      </c>
      <c r="C1040">
        <f t="shared" si="119"/>
        <v>4</v>
      </c>
      <c r="D1040">
        <f t="shared" si="119"/>
        <v>1</v>
      </c>
      <c r="E1040" s="147">
        <v>0</v>
      </c>
      <c r="F1040" s="147" t="str">
        <f t="shared" si="120"/>
        <v>2410</v>
      </c>
      <c r="G1040" t="str">
        <f t="shared" si="117"/>
        <v>MO</v>
      </c>
      <c r="H1040" s="81">
        <f t="shared" si="118"/>
        <v>0</v>
      </c>
    </row>
    <row r="1041" spans="2:8" x14ac:dyDescent="0.2">
      <c r="B1041">
        <f t="shared" si="119"/>
        <v>2</v>
      </c>
      <c r="C1041">
        <f t="shared" si="119"/>
        <v>4</v>
      </c>
      <c r="D1041">
        <f t="shared" si="119"/>
        <v>2</v>
      </c>
      <c r="E1041" s="147">
        <v>0</v>
      </c>
      <c r="F1041" s="147" t="str">
        <f t="shared" si="120"/>
        <v>2420</v>
      </c>
      <c r="G1041" t="str">
        <f t="shared" si="117"/>
        <v>DI</v>
      </c>
      <c r="H1041" s="81">
        <f t="shared" si="118"/>
        <v>0</v>
      </c>
    </row>
    <row r="1042" spans="2:8" x14ac:dyDescent="0.2">
      <c r="B1042">
        <f t="shared" si="119"/>
        <v>2</v>
      </c>
      <c r="C1042">
        <f t="shared" si="119"/>
        <v>4</v>
      </c>
      <c r="D1042">
        <f t="shared" si="119"/>
        <v>3</v>
      </c>
      <c r="E1042" s="147">
        <v>0</v>
      </c>
      <c r="F1042" s="147" t="str">
        <f t="shared" si="120"/>
        <v>2430</v>
      </c>
      <c r="G1042" t="str">
        <f t="shared" si="117"/>
        <v>MI</v>
      </c>
      <c r="H1042" s="81">
        <f t="shared" si="118"/>
        <v>0</v>
      </c>
    </row>
    <row r="1043" spans="2:8" x14ac:dyDescent="0.2">
      <c r="B1043">
        <f t="shared" si="119"/>
        <v>2</v>
      </c>
      <c r="C1043">
        <f t="shared" si="119"/>
        <v>4</v>
      </c>
      <c r="D1043">
        <f t="shared" si="119"/>
        <v>4</v>
      </c>
      <c r="E1043" s="147">
        <v>0</v>
      </c>
      <c r="F1043" s="147" t="str">
        <f t="shared" si="120"/>
        <v>2440</v>
      </c>
      <c r="G1043" t="str">
        <f t="shared" si="117"/>
        <v>DO</v>
      </c>
      <c r="H1043" s="81">
        <f t="shared" si="118"/>
        <v>0</v>
      </c>
    </row>
    <row r="1044" spans="2:8" x14ac:dyDescent="0.2">
      <c r="B1044">
        <f t="shared" ref="B1044:D1063" si="121">B64</f>
        <v>2</v>
      </c>
      <c r="C1044">
        <f t="shared" si="121"/>
        <v>4</v>
      </c>
      <c r="D1044">
        <f t="shared" si="121"/>
        <v>5</v>
      </c>
      <c r="E1044" s="147">
        <v>0</v>
      </c>
      <c r="F1044" s="147" t="str">
        <f t="shared" si="120"/>
        <v>2450</v>
      </c>
      <c r="G1044" t="str">
        <f t="shared" si="117"/>
        <v>FR</v>
      </c>
      <c r="H1044" s="81">
        <f t="shared" si="118"/>
        <v>0</v>
      </c>
    </row>
    <row r="1045" spans="2:8" x14ac:dyDescent="0.2">
      <c r="B1045">
        <f t="shared" si="121"/>
        <v>2</v>
      </c>
      <c r="C1045">
        <f t="shared" si="121"/>
        <v>4</v>
      </c>
      <c r="D1045">
        <f t="shared" si="121"/>
        <v>6</v>
      </c>
      <c r="E1045" s="147">
        <v>0</v>
      </c>
      <c r="F1045" s="147" t="str">
        <f t="shared" si="120"/>
        <v>2460</v>
      </c>
      <c r="G1045" t="str">
        <f t="shared" si="117"/>
        <v>SA</v>
      </c>
      <c r="H1045" s="81">
        <f t="shared" si="118"/>
        <v>0</v>
      </c>
    </row>
    <row r="1046" spans="2:8" x14ac:dyDescent="0.2">
      <c r="B1046">
        <f t="shared" si="121"/>
        <v>2</v>
      </c>
      <c r="C1046">
        <f t="shared" si="121"/>
        <v>4</v>
      </c>
      <c r="D1046">
        <f t="shared" si="121"/>
        <v>7</v>
      </c>
      <c r="E1046" s="147">
        <v>0</v>
      </c>
      <c r="F1046" s="147" t="str">
        <f t="shared" si="120"/>
        <v>2470</v>
      </c>
      <c r="G1046" t="str">
        <f t="shared" si="117"/>
        <v>SO</v>
      </c>
      <c r="H1046" s="81">
        <f t="shared" si="118"/>
        <v>0</v>
      </c>
    </row>
    <row r="1047" spans="2:8" x14ac:dyDescent="0.2">
      <c r="B1047">
        <f t="shared" si="121"/>
        <v>2</v>
      </c>
      <c r="C1047">
        <f t="shared" si="121"/>
        <v>5</v>
      </c>
      <c r="D1047">
        <f t="shared" si="121"/>
        <v>1</v>
      </c>
      <c r="E1047" s="147">
        <v>0</v>
      </c>
      <c r="F1047" s="147" t="str">
        <f t="shared" si="120"/>
        <v>2510</v>
      </c>
      <c r="G1047" t="str">
        <f t="shared" si="117"/>
        <v>MO</v>
      </c>
      <c r="H1047" s="81">
        <f t="shared" si="118"/>
        <v>0</v>
      </c>
    </row>
    <row r="1048" spans="2:8" x14ac:dyDescent="0.2">
      <c r="B1048">
        <f t="shared" si="121"/>
        <v>2</v>
      </c>
      <c r="C1048">
        <f t="shared" si="121"/>
        <v>5</v>
      </c>
      <c r="D1048">
        <f t="shared" si="121"/>
        <v>2</v>
      </c>
      <c r="E1048" s="147">
        <v>0</v>
      </c>
      <c r="F1048" s="147" t="str">
        <f t="shared" si="120"/>
        <v>2520</v>
      </c>
      <c r="G1048" t="str">
        <f t="shared" ref="G1048:G1079" si="122">G68</f>
        <v>DI</v>
      </c>
      <c r="H1048" s="81">
        <f t="shared" ref="H1048:H1079" si="123">H68</f>
        <v>0</v>
      </c>
    </row>
    <row r="1049" spans="2:8" x14ac:dyDescent="0.2">
      <c r="B1049">
        <f t="shared" si="121"/>
        <v>2</v>
      </c>
      <c r="C1049">
        <f t="shared" si="121"/>
        <v>5</v>
      </c>
      <c r="D1049">
        <f t="shared" si="121"/>
        <v>3</v>
      </c>
      <c r="E1049" s="147">
        <v>0</v>
      </c>
      <c r="F1049" s="147" t="str">
        <f t="shared" si="120"/>
        <v>2530</v>
      </c>
      <c r="G1049" t="str">
        <f t="shared" si="122"/>
        <v>MI</v>
      </c>
      <c r="H1049" s="81">
        <f t="shared" si="123"/>
        <v>0</v>
      </c>
    </row>
    <row r="1050" spans="2:8" x14ac:dyDescent="0.2">
      <c r="B1050">
        <f t="shared" si="121"/>
        <v>2</v>
      </c>
      <c r="C1050">
        <f t="shared" si="121"/>
        <v>5</v>
      </c>
      <c r="D1050">
        <f t="shared" si="121"/>
        <v>4</v>
      </c>
      <c r="E1050" s="147">
        <v>0</v>
      </c>
      <c r="F1050" s="147" t="str">
        <f t="shared" si="120"/>
        <v>2540</v>
      </c>
      <c r="G1050" t="str">
        <f t="shared" si="122"/>
        <v>DO</v>
      </c>
      <c r="H1050" s="81">
        <f t="shared" si="123"/>
        <v>0</v>
      </c>
    </row>
    <row r="1051" spans="2:8" x14ac:dyDescent="0.2">
      <c r="B1051">
        <f t="shared" si="121"/>
        <v>2</v>
      </c>
      <c r="C1051">
        <f t="shared" si="121"/>
        <v>5</v>
      </c>
      <c r="D1051">
        <f t="shared" si="121"/>
        <v>5</v>
      </c>
      <c r="E1051" s="147">
        <v>0</v>
      </c>
      <c r="F1051" s="147" t="str">
        <f t="shared" si="120"/>
        <v>2550</v>
      </c>
      <c r="G1051" t="str">
        <f t="shared" si="122"/>
        <v>FR</v>
      </c>
      <c r="H1051" s="81">
        <f t="shared" si="123"/>
        <v>0</v>
      </c>
    </row>
    <row r="1052" spans="2:8" x14ac:dyDescent="0.2">
      <c r="B1052">
        <f t="shared" si="121"/>
        <v>2</v>
      </c>
      <c r="C1052">
        <f t="shared" si="121"/>
        <v>5</v>
      </c>
      <c r="D1052">
        <f t="shared" si="121"/>
        <v>6</v>
      </c>
      <c r="E1052" s="147">
        <v>0</v>
      </c>
      <c r="F1052" s="147" t="str">
        <f t="shared" si="120"/>
        <v>2560</v>
      </c>
      <c r="G1052" t="str">
        <f t="shared" si="122"/>
        <v>SA</v>
      </c>
      <c r="H1052" s="81">
        <f t="shared" si="123"/>
        <v>0</v>
      </c>
    </row>
    <row r="1053" spans="2:8" x14ac:dyDescent="0.2">
      <c r="B1053">
        <f t="shared" si="121"/>
        <v>2</v>
      </c>
      <c r="C1053">
        <f t="shared" si="121"/>
        <v>5</v>
      </c>
      <c r="D1053">
        <f t="shared" si="121"/>
        <v>7</v>
      </c>
      <c r="E1053" s="147">
        <v>0</v>
      </c>
      <c r="F1053" s="147" t="str">
        <f t="shared" si="120"/>
        <v>2570</v>
      </c>
      <c r="G1053" t="str">
        <f t="shared" si="122"/>
        <v>SO</v>
      </c>
      <c r="H1053" s="81">
        <f t="shared" si="123"/>
        <v>0</v>
      </c>
    </row>
    <row r="1054" spans="2:8" x14ac:dyDescent="0.2">
      <c r="B1054">
        <f t="shared" si="121"/>
        <v>3</v>
      </c>
      <c r="C1054">
        <f t="shared" si="121"/>
        <v>1</v>
      </c>
      <c r="D1054">
        <f t="shared" si="121"/>
        <v>1</v>
      </c>
      <c r="E1054" s="147">
        <v>0</v>
      </c>
      <c r="F1054" s="147" t="str">
        <f t="shared" si="120"/>
        <v>3110</v>
      </c>
      <c r="G1054" t="str">
        <f t="shared" si="122"/>
        <v>MO</v>
      </c>
      <c r="H1054" s="81">
        <f t="shared" si="123"/>
        <v>0</v>
      </c>
    </row>
    <row r="1055" spans="2:8" x14ac:dyDescent="0.2">
      <c r="B1055">
        <f t="shared" si="121"/>
        <v>3</v>
      </c>
      <c r="C1055">
        <f t="shared" si="121"/>
        <v>1</v>
      </c>
      <c r="D1055">
        <f t="shared" si="121"/>
        <v>2</v>
      </c>
      <c r="E1055" s="147">
        <v>0</v>
      </c>
      <c r="F1055" s="147" t="str">
        <f t="shared" si="120"/>
        <v>3120</v>
      </c>
      <c r="G1055" t="str">
        <f t="shared" si="122"/>
        <v>DI</v>
      </c>
      <c r="H1055" s="81">
        <f t="shared" si="123"/>
        <v>0</v>
      </c>
    </row>
    <row r="1056" spans="2:8" x14ac:dyDescent="0.2">
      <c r="B1056">
        <f t="shared" si="121"/>
        <v>3</v>
      </c>
      <c r="C1056">
        <f t="shared" si="121"/>
        <v>1</v>
      </c>
      <c r="D1056">
        <f t="shared" si="121"/>
        <v>3</v>
      </c>
      <c r="E1056" s="147">
        <v>0</v>
      </c>
      <c r="F1056" s="147" t="str">
        <f t="shared" si="120"/>
        <v>3130</v>
      </c>
      <c r="G1056" t="str">
        <f t="shared" si="122"/>
        <v>MI</v>
      </c>
      <c r="H1056" s="81">
        <f t="shared" si="123"/>
        <v>0</v>
      </c>
    </row>
    <row r="1057" spans="2:8" x14ac:dyDescent="0.2">
      <c r="B1057">
        <f t="shared" si="121"/>
        <v>3</v>
      </c>
      <c r="C1057">
        <f t="shared" si="121"/>
        <v>1</v>
      </c>
      <c r="D1057">
        <f t="shared" si="121"/>
        <v>4</v>
      </c>
      <c r="E1057" s="147">
        <v>0</v>
      </c>
      <c r="F1057" s="147" t="str">
        <f t="shared" si="120"/>
        <v>3140</v>
      </c>
      <c r="G1057" t="str">
        <f t="shared" si="122"/>
        <v>DO</v>
      </c>
      <c r="H1057" s="81">
        <f t="shared" si="123"/>
        <v>0</v>
      </c>
    </row>
    <row r="1058" spans="2:8" x14ac:dyDescent="0.2">
      <c r="B1058">
        <f t="shared" si="121"/>
        <v>3</v>
      </c>
      <c r="C1058">
        <f t="shared" si="121"/>
        <v>1</v>
      </c>
      <c r="D1058">
        <f t="shared" si="121"/>
        <v>5</v>
      </c>
      <c r="E1058" s="147">
        <v>0</v>
      </c>
      <c r="F1058" s="147" t="str">
        <f t="shared" si="120"/>
        <v>3150</v>
      </c>
      <c r="G1058" t="str">
        <f t="shared" si="122"/>
        <v>FR</v>
      </c>
      <c r="H1058" s="81">
        <f t="shared" si="123"/>
        <v>0</v>
      </c>
    </row>
    <row r="1059" spans="2:8" x14ac:dyDescent="0.2">
      <c r="B1059">
        <f t="shared" si="121"/>
        <v>3</v>
      </c>
      <c r="C1059">
        <f t="shared" si="121"/>
        <v>1</v>
      </c>
      <c r="D1059">
        <f t="shared" si="121"/>
        <v>6</v>
      </c>
      <c r="E1059" s="147">
        <v>0</v>
      </c>
      <c r="F1059" s="147" t="str">
        <f t="shared" si="120"/>
        <v>3160</v>
      </c>
      <c r="G1059" t="str">
        <f t="shared" si="122"/>
        <v>SA</v>
      </c>
      <c r="H1059" s="81">
        <f t="shared" si="123"/>
        <v>0</v>
      </c>
    </row>
    <row r="1060" spans="2:8" x14ac:dyDescent="0.2">
      <c r="B1060">
        <f t="shared" si="121"/>
        <v>3</v>
      </c>
      <c r="C1060">
        <f t="shared" si="121"/>
        <v>1</v>
      </c>
      <c r="D1060">
        <f t="shared" si="121"/>
        <v>7</v>
      </c>
      <c r="E1060" s="147">
        <v>0</v>
      </c>
      <c r="F1060" s="147" t="str">
        <f t="shared" si="120"/>
        <v>3170</v>
      </c>
      <c r="G1060" t="str">
        <f t="shared" si="122"/>
        <v>SO</v>
      </c>
      <c r="H1060" s="81">
        <f t="shared" si="123"/>
        <v>0</v>
      </c>
    </row>
    <row r="1061" spans="2:8" x14ac:dyDescent="0.2">
      <c r="B1061">
        <f t="shared" si="121"/>
        <v>3</v>
      </c>
      <c r="C1061">
        <f t="shared" si="121"/>
        <v>2</v>
      </c>
      <c r="D1061">
        <f t="shared" si="121"/>
        <v>1</v>
      </c>
      <c r="E1061" s="147">
        <v>0</v>
      </c>
      <c r="F1061" s="147" t="str">
        <f t="shared" si="120"/>
        <v>3210</v>
      </c>
      <c r="G1061" t="str">
        <f t="shared" si="122"/>
        <v>MO</v>
      </c>
      <c r="H1061" s="81">
        <f t="shared" si="123"/>
        <v>0</v>
      </c>
    </row>
    <row r="1062" spans="2:8" x14ac:dyDescent="0.2">
      <c r="B1062">
        <f t="shared" si="121"/>
        <v>3</v>
      </c>
      <c r="C1062">
        <f t="shared" si="121"/>
        <v>2</v>
      </c>
      <c r="D1062">
        <f t="shared" si="121"/>
        <v>2</v>
      </c>
      <c r="E1062" s="147">
        <v>0</v>
      </c>
      <c r="F1062" s="147" t="str">
        <f t="shared" si="120"/>
        <v>3220</v>
      </c>
      <c r="G1062" t="str">
        <f t="shared" si="122"/>
        <v>DI</v>
      </c>
      <c r="H1062" s="81">
        <f t="shared" si="123"/>
        <v>0</v>
      </c>
    </row>
    <row r="1063" spans="2:8" x14ac:dyDescent="0.2">
      <c r="B1063">
        <f t="shared" si="121"/>
        <v>3</v>
      </c>
      <c r="C1063">
        <f t="shared" si="121"/>
        <v>2</v>
      </c>
      <c r="D1063">
        <f t="shared" si="121"/>
        <v>3</v>
      </c>
      <c r="E1063" s="147">
        <v>0</v>
      </c>
      <c r="F1063" s="147" t="str">
        <f t="shared" si="120"/>
        <v>3230</v>
      </c>
      <c r="G1063" t="str">
        <f t="shared" si="122"/>
        <v>MI</v>
      </c>
      <c r="H1063" s="81">
        <f t="shared" si="123"/>
        <v>0</v>
      </c>
    </row>
    <row r="1064" spans="2:8" x14ac:dyDescent="0.2">
      <c r="B1064">
        <f t="shared" ref="B1064:D1083" si="124">B84</f>
        <v>3</v>
      </c>
      <c r="C1064">
        <f t="shared" si="124"/>
        <v>2</v>
      </c>
      <c r="D1064">
        <f t="shared" si="124"/>
        <v>4</v>
      </c>
      <c r="E1064" s="147">
        <v>0</v>
      </c>
      <c r="F1064" s="147" t="str">
        <f t="shared" si="120"/>
        <v>3240</v>
      </c>
      <c r="G1064" t="str">
        <f t="shared" si="122"/>
        <v>DO</v>
      </c>
      <c r="H1064" s="81">
        <f t="shared" si="123"/>
        <v>0</v>
      </c>
    </row>
    <row r="1065" spans="2:8" x14ac:dyDescent="0.2">
      <c r="B1065">
        <f t="shared" si="124"/>
        <v>3</v>
      </c>
      <c r="C1065">
        <f t="shared" si="124"/>
        <v>2</v>
      </c>
      <c r="D1065">
        <f t="shared" si="124"/>
        <v>5</v>
      </c>
      <c r="E1065" s="147">
        <v>0</v>
      </c>
      <c r="F1065" s="147" t="str">
        <f t="shared" si="120"/>
        <v>3250</v>
      </c>
      <c r="G1065" t="str">
        <f t="shared" si="122"/>
        <v>FR</v>
      </c>
      <c r="H1065" s="81">
        <f t="shared" si="123"/>
        <v>0</v>
      </c>
    </row>
    <row r="1066" spans="2:8" x14ac:dyDescent="0.2">
      <c r="B1066">
        <f t="shared" si="124"/>
        <v>3</v>
      </c>
      <c r="C1066">
        <f t="shared" si="124"/>
        <v>2</v>
      </c>
      <c r="D1066">
        <f t="shared" si="124"/>
        <v>6</v>
      </c>
      <c r="E1066" s="147">
        <v>0</v>
      </c>
      <c r="F1066" s="147" t="str">
        <f t="shared" si="120"/>
        <v>3260</v>
      </c>
      <c r="G1066" t="str">
        <f t="shared" si="122"/>
        <v>SA</v>
      </c>
      <c r="H1066" s="81">
        <f t="shared" si="123"/>
        <v>0</v>
      </c>
    </row>
    <row r="1067" spans="2:8" x14ac:dyDescent="0.2">
      <c r="B1067">
        <f t="shared" si="124"/>
        <v>3</v>
      </c>
      <c r="C1067">
        <f t="shared" si="124"/>
        <v>2</v>
      </c>
      <c r="D1067">
        <f t="shared" si="124"/>
        <v>7</v>
      </c>
      <c r="E1067" s="147">
        <v>0</v>
      </c>
      <c r="F1067" s="147" t="str">
        <f t="shared" si="120"/>
        <v>3270</v>
      </c>
      <c r="G1067" t="str">
        <f t="shared" si="122"/>
        <v>SO</v>
      </c>
      <c r="H1067" s="81">
        <f t="shared" si="123"/>
        <v>0</v>
      </c>
    </row>
    <row r="1068" spans="2:8" x14ac:dyDescent="0.2">
      <c r="B1068">
        <f t="shared" si="124"/>
        <v>3</v>
      </c>
      <c r="C1068">
        <f t="shared" si="124"/>
        <v>3</v>
      </c>
      <c r="D1068">
        <f t="shared" si="124"/>
        <v>1</v>
      </c>
      <c r="E1068" s="147">
        <v>0</v>
      </c>
      <c r="F1068" s="147" t="str">
        <f t="shared" si="120"/>
        <v>3310</v>
      </c>
      <c r="G1068" t="str">
        <f t="shared" si="122"/>
        <v>MO</v>
      </c>
      <c r="H1068" s="81">
        <f t="shared" si="123"/>
        <v>0</v>
      </c>
    </row>
    <row r="1069" spans="2:8" x14ac:dyDescent="0.2">
      <c r="B1069">
        <f t="shared" si="124"/>
        <v>3</v>
      </c>
      <c r="C1069">
        <f t="shared" si="124"/>
        <v>3</v>
      </c>
      <c r="D1069">
        <f t="shared" si="124"/>
        <v>2</v>
      </c>
      <c r="E1069" s="147">
        <v>0</v>
      </c>
      <c r="F1069" s="147" t="str">
        <f t="shared" si="120"/>
        <v>3320</v>
      </c>
      <c r="G1069" t="str">
        <f t="shared" si="122"/>
        <v>DI</v>
      </c>
      <c r="H1069" s="81">
        <f t="shared" si="123"/>
        <v>0</v>
      </c>
    </row>
    <row r="1070" spans="2:8" x14ac:dyDescent="0.2">
      <c r="B1070">
        <f t="shared" si="124"/>
        <v>3</v>
      </c>
      <c r="C1070">
        <f t="shared" si="124"/>
        <v>3</v>
      </c>
      <c r="D1070">
        <f t="shared" si="124"/>
        <v>3</v>
      </c>
      <c r="E1070" s="147">
        <v>0</v>
      </c>
      <c r="F1070" s="147" t="str">
        <f t="shared" si="120"/>
        <v>3330</v>
      </c>
      <c r="G1070" t="str">
        <f t="shared" si="122"/>
        <v>MI</v>
      </c>
      <c r="H1070" s="81">
        <f t="shared" si="123"/>
        <v>0</v>
      </c>
    </row>
    <row r="1071" spans="2:8" x14ac:dyDescent="0.2">
      <c r="B1071">
        <f t="shared" si="124"/>
        <v>3</v>
      </c>
      <c r="C1071">
        <f t="shared" si="124"/>
        <v>3</v>
      </c>
      <c r="D1071">
        <f t="shared" si="124"/>
        <v>4</v>
      </c>
      <c r="E1071" s="147">
        <v>0</v>
      </c>
      <c r="F1071" s="147" t="str">
        <f t="shared" si="120"/>
        <v>3340</v>
      </c>
      <c r="G1071" t="str">
        <f t="shared" si="122"/>
        <v>DO</v>
      </c>
      <c r="H1071" s="81">
        <f t="shared" si="123"/>
        <v>0</v>
      </c>
    </row>
    <row r="1072" spans="2:8" x14ac:dyDescent="0.2">
      <c r="B1072">
        <f t="shared" si="124"/>
        <v>3</v>
      </c>
      <c r="C1072">
        <f t="shared" si="124"/>
        <v>3</v>
      </c>
      <c r="D1072">
        <f t="shared" si="124"/>
        <v>5</v>
      </c>
      <c r="E1072" s="147">
        <v>0</v>
      </c>
      <c r="F1072" s="147" t="str">
        <f t="shared" si="120"/>
        <v>3350</v>
      </c>
      <c r="G1072" t="str">
        <f t="shared" si="122"/>
        <v>FR</v>
      </c>
      <c r="H1072" s="81">
        <f t="shared" si="123"/>
        <v>0</v>
      </c>
    </row>
    <row r="1073" spans="2:8" x14ac:dyDescent="0.2">
      <c r="B1073">
        <f t="shared" si="124"/>
        <v>3</v>
      </c>
      <c r="C1073">
        <f t="shared" si="124"/>
        <v>3</v>
      </c>
      <c r="D1073">
        <f t="shared" si="124"/>
        <v>6</v>
      </c>
      <c r="E1073" s="147">
        <v>0</v>
      </c>
      <c r="F1073" s="147" t="str">
        <f t="shared" si="120"/>
        <v>3360</v>
      </c>
      <c r="G1073" t="str">
        <f t="shared" si="122"/>
        <v>SA</v>
      </c>
      <c r="H1073" s="81">
        <f t="shared" si="123"/>
        <v>0</v>
      </c>
    </row>
    <row r="1074" spans="2:8" x14ac:dyDescent="0.2">
      <c r="B1074">
        <f t="shared" si="124"/>
        <v>3</v>
      </c>
      <c r="C1074">
        <f t="shared" si="124"/>
        <v>3</v>
      </c>
      <c r="D1074">
        <f t="shared" si="124"/>
        <v>7</v>
      </c>
      <c r="E1074" s="147">
        <v>0</v>
      </c>
      <c r="F1074" s="147" t="str">
        <f t="shared" si="120"/>
        <v>3370</v>
      </c>
      <c r="G1074" t="str">
        <f t="shared" si="122"/>
        <v>SO</v>
      </c>
      <c r="H1074" s="81">
        <f t="shared" si="123"/>
        <v>0</v>
      </c>
    </row>
    <row r="1075" spans="2:8" x14ac:dyDescent="0.2">
      <c r="B1075">
        <f t="shared" si="124"/>
        <v>3</v>
      </c>
      <c r="C1075">
        <f t="shared" si="124"/>
        <v>4</v>
      </c>
      <c r="D1075">
        <f t="shared" si="124"/>
        <v>1</v>
      </c>
      <c r="E1075" s="147">
        <v>0</v>
      </c>
      <c r="F1075" s="147" t="str">
        <f t="shared" si="120"/>
        <v>3410</v>
      </c>
      <c r="G1075" t="str">
        <f t="shared" si="122"/>
        <v>MO</v>
      </c>
      <c r="H1075" s="81">
        <f t="shared" si="123"/>
        <v>0</v>
      </c>
    </row>
    <row r="1076" spans="2:8" x14ac:dyDescent="0.2">
      <c r="B1076">
        <f t="shared" si="124"/>
        <v>3</v>
      </c>
      <c r="C1076">
        <f t="shared" si="124"/>
        <v>4</v>
      </c>
      <c r="D1076">
        <f t="shared" si="124"/>
        <v>2</v>
      </c>
      <c r="E1076" s="147">
        <v>0</v>
      </c>
      <c r="F1076" s="147" t="str">
        <f t="shared" si="120"/>
        <v>3420</v>
      </c>
      <c r="G1076" t="str">
        <f t="shared" si="122"/>
        <v>DI</v>
      </c>
      <c r="H1076" s="81">
        <f t="shared" si="123"/>
        <v>0</v>
      </c>
    </row>
    <row r="1077" spans="2:8" x14ac:dyDescent="0.2">
      <c r="B1077">
        <f t="shared" si="124"/>
        <v>3</v>
      </c>
      <c r="C1077">
        <f t="shared" si="124"/>
        <v>4</v>
      </c>
      <c r="D1077">
        <f t="shared" si="124"/>
        <v>3</v>
      </c>
      <c r="E1077" s="147">
        <v>0</v>
      </c>
      <c r="F1077" s="147" t="str">
        <f t="shared" si="120"/>
        <v>3430</v>
      </c>
      <c r="G1077" t="str">
        <f t="shared" si="122"/>
        <v>MI</v>
      </c>
      <c r="H1077" s="81">
        <f t="shared" si="123"/>
        <v>0</v>
      </c>
    </row>
    <row r="1078" spans="2:8" x14ac:dyDescent="0.2">
      <c r="B1078">
        <f t="shared" si="124"/>
        <v>3</v>
      </c>
      <c r="C1078">
        <f t="shared" si="124"/>
        <v>4</v>
      </c>
      <c r="D1078">
        <f t="shared" si="124"/>
        <v>4</v>
      </c>
      <c r="E1078" s="147">
        <v>0</v>
      </c>
      <c r="F1078" s="147" t="str">
        <f t="shared" si="120"/>
        <v>3440</v>
      </c>
      <c r="G1078" t="str">
        <f t="shared" si="122"/>
        <v>DO</v>
      </c>
      <c r="H1078" s="81">
        <f t="shared" si="123"/>
        <v>0</v>
      </c>
    </row>
    <row r="1079" spans="2:8" x14ac:dyDescent="0.2">
      <c r="B1079">
        <f t="shared" si="124"/>
        <v>3</v>
      </c>
      <c r="C1079">
        <f t="shared" si="124"/>
        <v>4</v>
      </c>
      <c r="D1079">
        <f t="shared" si="124"/>
        <v>5</v>
      </c>
      <c r="E1079" s="147">
        <v>0</v>
      </c>
      <c r="F1079" s="147" t="str">
        <f t="shared" si="120"/>
        <v>3450</v>
      </c>
      <c r="G1079" t="str">
        <f t="shared" si="122"/>
        <v>FR</v>
      </c>
      <c r="H1079" s="81">
        <f t="shared" si="123"/>
        <v>0</v>
      </c>
    </row>
    <row r="1080" spans="2:8" x14ac:dyDescent="0.2">
      <c r="B1080">
        <f t="shared" si="124"/>
        <v>3</v>
      </c>
      <c r="C1080">
        <f t="shared" si="124"/>
        <v>4</v>
      </c>
      <c r="D1080">
        <f t="shared" si="124"/>
        <v>6</v>
      </c>
      <c r="E1080" s="147">
        <v>0</v>
      </c>
      <c r="F1080" s="147" t="str">
        <f t="shared" si="120"/>
        <v>3460</v>
      </c>
      <c r="G1080" t="str">
        <f t="shared" ref="G1080:G1111" si="125">G100</f>
        <v>SA</v>
      </c>
      <c r="H1080" s="81">
        <f t="shared" ref="H1080:H1111" si="126">H100</f>
        <v>0</v>
      </c>
    </row>
    <row r="1081" spans="2:8" x14ac:dyDescent="0.2">
      <c r="B1081">
        <f t="shared" si="124"/>
        <v>3</v>
      </c>
      <c r="C1081">
        <f t="shared" si="124"/>
        <v>4</v>
      </c>
      <c r="D1081">
        <f t="shared" si="124"/>
        <v>7</v>
      </c>
      <c r="E1081" s="147">
        <v>0</v>
      </c>
      <c r="F1081" s="147" t="str">
        <f t="shared" si="120"/>
        <v>3470</v>
      </c>
      <c r="G1081" t="str">
        <f t="shared" si="125"/>
        <v>SO</v>
      </c>
      <c r="H1081" s="81">
        <f t="shared" si="126"/>
        <v>0</v>
      </c>
    </row>
    <row r="1082" spans="2:8" x14ac:dyDescent="0.2">
      <c r="B1082">
        <f t="shared" si="124"/>
        <v>3</v>
      </c>
      <c r="C1082">
        <f t="shared" si="124"/>
        <v>5</v>
      </c>
      <c r="D1082">
        <f t="shared" si="124"/>
        <v>1</v>
      </c>
      <c r="E1082" s="147">
        <v>0</v>
      </c>
      <c r="F1082" s="147" t="str">
        <f t="shared" si="120"/>
        <v>3510</v>
      </c>
      <c r="G1082" t="str">
        <f t="shared" si="125"/>
        <v>MO</v>
      </c>
      <c r="H1082" s="81">
        <f t="shared" si="126"/>
        <v>0</v>
      </c>
    </row>
    <row r="1083" spans="2:8" x14ac:dyDescent="0.2">
      <c r="B1083">
        <f t="shared" si="124"/>
        <v>3</v>
      </c>
      <c r="C1083">
        <f t="shared" si="124"/>
        <v>5</v>
      </c>
      <c r="D1083">
        <f t="shared" si="124"/>
        <v>2</v>
      </c>
      <c r="E1083" s="147">
        <v>0</v>
      </c>
      <c r="F1083" s="147" t="str">
        <f t="shared" si="120"/>
        <v>3520</v>
      </c>
      <c r="G1083" t="str">
        <f t="shared" si="125"/>
        <v>DI</v>
      </c>
      <c r="H1083" s="81">
        <f t="shared" si="126"/>
        <v>0</v>
      </c>
    </row>
    <row r="1084" spans="2:8" x14ac:dyDescent="0.2">
      <c r="B1084">
        <f t="shared" ref="B1084:D1103" si="127">B104</f>
        <v>3</v>
      </c>
      <c r="C1084">
        <f t="shared" si="127"/>
        <v>5</v>
      </c>
      <c r="D1084">
        <f t="shared" si="127"/>
        <v>3</v>
      </c>
      <c r="E1084" s="147">
        <v>0</v>
      </c>
      <c r="F1084" s="147" t="str">
        <f t="shared" si="120"/>
        <v>3530</v>
      </c>
      <c r="G1084" t="str">
        <f t="shared" si="125"/>
        <v>MI</v>
      </c>
      <c r="H1084" s="81">
        <f t="shared" si="126"/>
        <v>0</v>
      </c>
    </row>
    <row r="1085" spans="2:8" x14ac:dyDescent="0.2">
      <c r="B1085">
        <f t="shared" si="127"/>
        <v>3</v>
      </c>
      <c r="C1085">
        <f t="shared" si="127"/>
        <v>5</v>
      </c>
      <c r="D1085">
        <f t="shared" si="127"/>
        <v>4</v>
      </c>
      <c r="E1085" s="147">
        <v>0</v>
      </c>
      <c r="F1085" s="147" t="str">
        <f t="shared" si="120"/>
        <v>3540</v>
      </c>
      <c r="G1085" t="str">
        <f t="shared" si="125"/>
        <v>DO</v>
      </c>
      <c r="H1085" s="81">
        <f t="shared" si="126"/>
        <v>0</v>
      </c>
    </row>
    <row r="1086" spans="2:8" x14ac:dyDescent="0.2">
      <c r="B1086">
        <f t="shared" si="127"/>
        <v>3</v>
      </c>
      <c r="C1086">
        <f t="shared" si="127"/>
        <v>5</v>
      </c>
      <c r="D1086">
        <f t="shared" si="127"/>
        <v>5</v>
      </c>
      <c r="E1086" s="147">
        <v>0</v>
      </c>
      <c r="F1086" s="147" t="str">
        <f t="shared" si="120"/>
        <v>3550</v>
      </c>
      <c r="G1086" t="str">
        <f t="shared" si="125"/>
        <v>FR</v>
      </c>
      <c r="H1086" s="81">
        <f t="shared" si="126"/>
        <v>0</v>
      </c>
    </row>
    <row r="1087" spans="2:8" x14ac:dyDescent="0.2">
      <c r="B1087">
        <f t="shared" si="127"/>
        <v>3</v>
      </c>
      <c r="C1087">
        <f t="shared" si="127"/>
        <v>5</v>
      </c>
      <c r="D1087">
        <f t="shared" si="127"/>
        <v>6</v>
      </c>
      <c r="E1087" s="147">
        <v>0</v>
      </c>
      <c r="F1087" s="147" t="str">
        <f t="shared" si="120"/>
        <v>3560</v>
      </c>
      <c r="G1087" t="str">
        <f t="shared" si="125"/>
        <v>SA</v>
      </c>
      <c r="H1087" s="81">
        <f t="shared" si="126"/>
        <v>0</v>
      </c>
    </row>
    <row r="1088" spans="2:8" x14ac:dyDescent="0.2">
      <c r="B1088">
        <f t="shared" si="127"/>
        <v>3</v>
      </c>
      <c r="C1088">
        <f t="shared" si="127"/>
        <v>5</v>
      </c>
      <c r="D1088">
        <f t="shared" si="127"/>
        <v>7</v>
      </c>
      <c r="E1088" s="147">
        <v>0</v>
      </c>
      <c r="F1088" s="147" t="str">
        <f t="shared" si="120"/>
        <v>3570</v>
      </c>
      <c r="G1088" t="str">
        <f t="shared" si="125"/>
        <v>SO</v>
      </c>
      <c r="H1088" s="81">
        <f t="shared" si="126"/>
        <v>0</v>
      </c>
    </row>
    <row r="1089" spans="2:8" x14ac:dyDescent="0.2">
      <c r="B1089">
        <f t="shared" si="127"/>
        <v>4</v>
      </c>
      <c r="C1089">
        <f t="shared" si="127"/>
        <v>1</v>
      </c>
      <c r="D1089">
        <f t="shared" si="127"/>
        <v>1</v>
      </c>
      <c r="E1089" s="147">
        <v>0</v>
      </c>
      <c r="F1089" s="147" t="str">
        <f t="shared" si="120"/>
        <v>4110</v>
      </c>
      <c r="G1089" t="str">
        <f t="shared" si="125"/>
        <v>MO</v>
      </c>
      <c r="H1089" s="81">
        <f t="shared" si="126"/>
        <v>0</v>
      </c>
    </row>
    <row r="1090" spans="2:8" x14ac:dyDescent="0.2">
      <c r="B1090">
        <f t="shared" si="127"/>
        <v>4</v>
      </c>
      <c r="C1090">
        <f t="shared" si="127"/>
        <v>1</v>
      </c>
      <c r="D1090">
        <f t="shared" si="127"/>
        <v>2</v>
      </c>
      <c r="E1090" s="147">
        <v>0</v>
      </c>
      <c r="F1090" s="147" t="str">
        <f t="shared" si="120"/>
        <v>4120</v>
      </c>
      <c r="G1090" t="str">
        <f t="shared" si="125"/>
        <v>DI</v>
      </c>
      <c r="H1090" s="81">
        <f t="shared" si="126"/>
        <v>0</v>
      </c>
    </row>
    <row r="1091" spans="2:8" x14ac:dyDescent="0.2">
      <c r="B1091">
        <f t="shared" si="127"/>
        <v>4</v>
      </c>
      <c r="C1091">
        <f t="shared" si="127"/>
        <v>1</v>
      </c>
      <c r="D1091">
        <f t="shared" si="127"/>
        <v>3</v>
      </c>
      <c r="E1091" s="147">
        <v>0</v>
      </c>
      <c r="F1091" s="147" t="str">
        <f t="shared" si="120"/>
        <v>4130</v>
      </c>
      <c r="G1091" t="str">
        <f t="shared" si="125"/>
        <v>MI</v>
      </c>
      <c r="H1091" s="81">
        <f t="shared" si="126"/>
        <v>0</v>
      </c>
    </row>
    <row r="1092" spans="2:8" x14ac:dyDescent="0.2">
      <c r="B1092">
        <f t="shared" si="127"/>
        <v>4</v>
      </c>
      <c r="C1092">
        <f t="shared" si="127"/>
        <v>1</v>
      </c>
      <c r="D1092">
        <f t="shared" si="127"/>
        <v>4</v>
      </c>
      <c r="E1092" s="147">
        <v>0</v>
      </c>
      <c r="F1092" s="147" t="str">
        <f t="shared" si="120"/>
        <v>4140</v>
      </c>
      <c r="G1092" t="str">
        <f t="shared" si="125"/>
        <v>DO</v>
      </c>
      <c r="H1092" s="81">
        <f t="shared" si="126"/>
        <v>0</v>
      </c>
    </row>
    <row r="1093" spans="2:8" x14ac:dyDescent="0.2">
      <c r="B1093">
        <f t="shared" si="127"/>
        <v>4</v>
      </c>
      <c r="C1093">
        <f t="shared" si="127"/>
        <v>1</v>
      </c>
      <c r="D1093">
        <f t="shared" si="127"/>
        <v>5</v>
      </c>
      <c r="E1093" s="147">
        <v>0</v>
      </c>
      <c r="F1093" s="147" t="str">
        <f t="shared" ref="F1093:F1123" si="128">CONCATENATE(B1093,C1093,D1093,E1093)</f>
        <v>4150</v>
      </c>
      <c r="G1093" t="str">
        <f t="shared" si="125"/>
        <v>FR</v>
      </c>
      <c r="H1093" s="81">
        <f t="shared" si="126"/>
        <v>0</v>
      </c>
    </row>
    <row r="1094" spans="2:8" x14ac:dyDescent="0.2">
      <c r="B1094">
        <f t="shared" si="127"/>
        <v>4</v>
      </c>
      <c r="C1094">
        <f t="shared" si="127"/>
        <v>1</v>
      </c>
      <c r="D1094">
        <f t="shared" si="127"/>
        <v>6</v>
      </c>
      <c r="E1094" s="147">
        <v>0</v>
      </c>
      <c r="F1094" s="147" t="str">
        <f t="shared" si="128"/>
        <v>4160</v>
      </c>
      <c r="G1094" t="str">
        <f t="shared" si="125"/>
        <v>SA</v>
      </c>
      <c r="H1094" s="81">
        <f t="shared" si="126"/>
        <v>0</v>
      </c>
    </row>
    <row r="1095" spans="2:8" x14ac:dyDescent="0.2">
      <c r="B1095">
        <f t="shared" si="127"/>
        <v>4</v>
      </c>
      <c r="C1095">
        <f t="shared" si="127"/>
        <v>1</v>
      </c>
      <c r="D1095">
        <f t="shared" si="127"/>
        <v>7</v>
      </c>
      <c r="E1095" s="147">
        <v>0</v>
      </c>
      <c r="F1095" s="147" t="str">
        <f t="shared" si="128"/>
        <v>4170</v>
      </c>
      <c r="G1095" t="str">
        <f t="shared" si="125"/>
        <v>SO</v>
      </c>
      <c r="H1095" s="81">
        <f t="shared" si="126"/>
        <v>0</v>
      </c>
    </row>
    <row r="1096" spans="2:8" x14ac:dyDescent="0.2">
      <c r="B1096">
        <f t="shared" si="127"/>
        <v>4</v>
      </c>
      <c r="C1096">
        <f t="shared" si="127"/>
        <v>2</v>
      </c>
      <c r="D1096">
        <f t="shared" si="127"/>
        <v>1</v>
      </c>
      <c r="E1096" s="147">
        <v>0</v>
      </c>
      <c r="F1096" s="147" t="str">
        <f t="shared" si="128"/>
        <v>4210</v>
      </c>
      <c r="G1096" t="str">
        <f t="shared" si="125"/>
        <v>MO</v>
      </c>
      <c r="H1096" s="81">
        <f t="shared" si="126"/>
        <v>0</v>
      </c>
    </row>
    <row r="1097" spans="2:8" x14ac:dyDescent="0.2">
      <c r="B1097">
        <f t="shared" si="127"/>
        <v>4</v>
      </c>
      <c r="C1097">
        <f t="shared" si="127"/>
        <v>2</v>
      </c>
      <c r="D1097">
        <f t="shared" si="127"/>
        <v>2</v>
      </c>
      <c r="E1097" s="147">
        <v>0</v>
      </c>
      <c r="F1097" s="147" t="str">
        <f t="shared" si="128"/>
        <v>4220</v>
      </c>
      <c r="G1097" t="str">
        <f t="shared" si="125"/>
        <v>DI</v>
      </c>
      <c r="H1097" s="81">
        <f t="shared" si="126"/>
        <v>0</v>
      </c>
    </row>
    <row r="1098" spans="2:8" x14ac:dyDescent="0.2">
      <c r="B1098">
        <f t="shared" si="127"/>
        <v>4</v>
      </c>
      <c r="C1098">
        <f t="shared" si="127"/>
        <v>2</v>
      </c>
      <c r="D1098">
        <f t="shared" si="127"/>
        <v>3</v>
      </c>
      <c r="E1098" s="147">
        <v>0</v>
      </c>
      <c r="F1098" s="147" t="str">
        <f t="shared" si="128"/>
        <v>4230</v>
      </c>
      <c r="G1098" t="str">
        <f t="shared" si="125"/>
        <v>MI</v>
      </c>
      <c r="H1098" s="81">
        <f t="shared" si="126"/>
        <v>0</v>
      </c>
    </row>
    <row r="1099" spans="2:8" x14ac:dyDescent="0.2">
      <c r="B1099">
        <f t="shared" si="127"/>
        <v>4</v>
      </c>
      <c r="C1099">
        <f t="shared" si="127"/>
        <v>2</v>
      </c>
      <c r="D1099">
        <f t="shared" si="127"/>
        <v>4</v>
      </c>
      <c r="E1099" s="147">
        <v>0</v>
      </c>
      <c r="F1099" s="147" t="str">
        <f t="shared" si="128"/>
        <v>4240</v>
      </c>
      <c r="G1099" t="str">
        <f t="shared" si="125"/>
        <v>DO</v>
      </c>
      <c r="H1099" s="81">
        <f t="shared" si="126"/>
        <v>0</v>
      </c>
    </row>
    <row r="1100" spans="2:8" x14ac:dyDescent="0.2">
      <c r="B1100">
        <f t="shared" si="127"/>
        <v>4</v>
      </c>
      <c r="C1100">
        <f t="shared" si="127"/>
        <v>2</v>
      </c>
      <c r="D1100">
        <f t="shared" si="127"/>
        <v>5</v>
      </c>
      <c r="E1100" s="147">
        <v>0</v>
      </c>
      <c r="F1100" s="147" t="str">
        <f t="shared" si="128"/>
        <v>4250</v>
      </c>
      <c r="G1100" t="str">
        <f t="shared" si="125"/>
        <v>FR</v>
      </c>
      <c r="H1100" s="81">
        <f t="shared" si="126"/>
        <v>0</v>
      </c>
    </row>
    <row r="1101" spans="2:8" x14ac:dyDescent="0.2">
      <c r="B1101">
        <f t="shared" si="127"/>
        <v>4</v>
      </c>
      <c r="C1101">
        <f t="shared" si="127"/>
        <v>2</v>
      </c>
      <c r="D1101">
        <f t="shared" si="127"/>
        <v>6</v>
      </c>
      <c r="E1101" s="147">
        <v>0</v>
      </c>
      <c r="F1101" s="147" t="str">
        <f t="shared" si="128"/>
        <v>4260</v>
      </c>
      <c r="G1101" t="str">
        <f t="shared" si="125"/>
        <v>SA</v>
      </c>
      <c r="H1101" s="81">
        <f t="shared" si="126"/>
        <v>0</v>
      </c>
    </row>
    <row r="1102" spans="2:8" x14ac:dyDescent="0.2">
      <c r="B1102">
        <f t="shared" si="127"/>
        <v>4</v>
      </c>
      <c r="C1102">
        <f t="shared" si="127"/>
        <v>2</v>
      </c>
      <c r="D1102">
        <f t="shared" si="127"/>
        <v>7</v>
      </c>
      <c r="E1102" s="147">
        <v>0</v>
      </c>
      <c r="F1102" s="147" t="str">
        <f t="shared" si="128"/>
        <v>4270</v>
      </c>
      <c r="G1102" t="str">
        <f t="shared" si="125"/>
        <v>SO</v>
      </c>
      <c r="H1102" s="81">
        <f t="shared" si="126"/>
        <v>0</v>
      </c>
    </row>
    <row r="1103" spans="2:8" x14ac:dyDescent="0.2">
      <c r="B1103">
        <f t="shared" si="127"/>
        <v>4</v>
      </c>
      <c r="C1103">
        <f t="shared" si="127"/>
        <v>3</v>
      </c>
      <c r="D1103">
        <f t="shared" si="127"/>
        <v>1</v>
      </c>
      <c r="E1103" s="147">
        <v>0</v>
      </c>
      <c r="F1103" s="147" t="str">
        <f t="shared" si="128"/>
        <v>4310</v>
      </c>
      <c r="G1103" t="str">
        <f t="shared" si="125"/>
        <v>MO</v>
      </c>
      <c r="H1103" s="81">
        <f t="shared" si="126"/>
        <v>0</v>
      </c>
    </row>
    <row r="1104" spans="2:8" x14ac:dyDescent="0.2">
      <c r="B1104">
        <f t="shared" ref="B1104:D1123" si="129">B124</f>
        <v>4</v>
      </c>
      <c r="C1104">
        <f t="shared" si="129"/>
        <v>3</v>
      </c>
      <c r="D1104">
        <f t="shared" si="129"/>
        <v>2</v>
      </c>
      <c r="E1104" s="147">
        <v>0</v>
      </c>
      <c r="F1104" s="147" t="str">
        <f t="shared" si="128"/>
        <v>4320</v>
      </c>
      <c r="G1104" t="str">
        <f t="shared" si="125"/>
        <v>DI</v>
      </c>
      <c r="H1104" s="81">
        <f t="shared" si="126"/>
        <v>0</v>
      </c>
    </row>
    <row r="1105" spans="2:8" x14ac:dyDescent="0.2">
      <c r="B1105">
        <f t="shared" si="129"/>
        <v>4</v>
      </c>
      <c r="C1105">
        <f t="shared" si="129"/>
        <v>3</v>
      </c>
      <c r="D1105">
        <f t="shared" si="129"/>
        <v>3</v>
      </c>
      <c r="E1105" s="147">
        <v>0</v>
      </c>
      <c r="F1105" s="147" t="str">
        <f t="shared" si="128"/>
        <v>4330</v>
      </c>
      <c r="G1105" t="str">
        <f t="shared" si="125"/>
        <v>MI</v>
      </c>
      <c r="H1105" s="81">
        <f t="shared" si="126"/>
        <v>0</v>
      </c>
    </row>
    <row r="1106" spans="2:8" x14ac:dyDescent="0.2">
      <c r="B1106">
        <f t="shared" si="129"/>
        <v>4</v>
      </c>
      <c r="C1106">
        <f t="shared" si="129"/>
        <v>3</v>
      </c>
      <c r="D1106">
        <f t="shared" si="129"/>
        <v>4</v>
      </c>
      <c r="E1106" s="147">
        <v>0</v>
      </c>
      <c r="F1106" s="147" t="str">
        <f t="shared" si="128"/>
        <v>4340</v>
      </c>
      <c r="G1106" t="str">
        <f t="shared" si="125"/>
        <v>DO</v>
      </c>
      <c r="H1106" s="81">
        <f t="shared" si="126"/>
        <v>0</v>
      </c>
    </row>
    <row r="1107" spans="2:8" x14ac:dyDescent="0.2">
      <c r="B1107">
        <f t="shared" si="129"/>
        <v>4</v>
      </c>
      <c r="C1107">
        <f t="shared" si="129"/>
        <v>3</v>
      </c>
      <c r="D1107">
        <f t="shared" si="129"/>
        <v>5</v>
      </c>
      <c r="E1107" s="147">
        <v>0</v>
      </c>
      <c r="F1107" s="147" t="str">
        <f t="shared" si="128"/>
        <v>4350</v>
      </c>
      <c r="G1107" t="str">
        <f t="shared" si="125"/>
        <v>FR</v>
      </c>
      <c r="H1107" s="81">
        <f t="shared" si="126"/>
        <v>0</v>
      </c>
    </row>
    <row r="1108" spans="2:8" x14ac:dyDescent="0.2">
      <c r="B1108">
        <f t="shared" si="129"/>
        <v>4</v>
      </c>
      <c r="C1108">
        <f t="shared" si="129"/>
        <v>3</v>
      </c>
      <c r="D1108">
        <f t="shared" si="129"/>
        <v>6</v>
      </c>
      <c r="E1108" s="147">
        <v>0</v>
      </c>
      <c r="F1108" s="147" t="str">
        <f t="shared" si="128"/>
        <v>4360</v>
      </c>
      <c r="G1108" t="str">
        <f t="shared" si="125"/>
        <v>SA</v>
      </c>
      <c r="H1108" s="81">
        <f t="shared" si="126"/>
        <v>0</v>
      </c>
    </row>
    <row r="1109" spans="2:8" x14ac:dyDescent="0.2">
      <c r="B1109">
        <f t="shared" si="129"/>
        <v>4</v>
      </c>
      <c r="C1109">
        <f t="shared" si="129"/>
        <v>3</v>
      </c>
      <c r="D1109">
        <f t="shared" si="129"/>
        <v>7</v>
      </c>
      <c r="E1109" s="147">
        <v>0</v>
      </c>
      <c r="F1109" s="147" t="str">
        <f t="shared" si="128"/>
        <v>4370</v>
      </c>
      <c r="G1109" t="str">
        <f t="shared" si="125"/>
        <v>SO</v>
      </c>
      <c r="H1109" s="81">
        <f t="shared" si="126"/>
        <v>0</v>
      </c>
    </row>
    <row r="1110" spans="2:8" x14ac:dyDescent="0.2">
      <c r="B1110">
        <f t="shared" si="129"/>
        <v>4</v>
      </c>
      <c r="C1110">
        <f t="shared" si="129"/>
        <v>4</v>
      </c>
      <c r="D1110">
        <f t="shared" si="129"/>
        <v>1</v>
      </c>
      <c r="E1110" s="147">
        <v>0</v>
      </c>
      <c r="F1110" s="147" t="str">
        <f t="shared" si="128"/>
        <v>4410</v>
      </c>
      <c r="G1110" t="str">
        <f t="shared" si="125"/>
        <v>MO</v>
      </c>
      <c r="H1110" s="81">
        <f t="shared" si="126"/>
        <v>0</v>
      </c>
    </row>
    <row r="1111" spans="2:8" x14ac:dyDescent="0.2">
      <c r="B1111">
        <f t="shared" si="129"/>
        <v>4</v>
      </c>
      <c r="C1111">
        <f t="shared" si="129"/>
        <v>4</v>
      </c>
      <c r="D1111">
        <f t="shared" si="129"/>
        <v>2</v>
      </c>
      <c r="E1111" s="147">
        <v>0</v>
      </c>
      <c r="F1111" s="147" t="str">
        <f t="shared" si="128"/>
        <v>4420</v>
      </c>
      <c r="G1111" t="str">
        <f t="shared" si="125"/>
        <v>DI</v>
      </c>
      <c r="H1111" s="81">
        <f t="shared" si="126"/>
        <v>0</v>
      </c>
    </row>
    <row r="1112" spans="2:8" x14ac:dyDescent="0.2">
      <c r="B1112">
        <f t="shared" si="129"/>
        <v>4</v>
      </c>
      <c r="C1112">
        <f t="shared" si="129"/>
        <v>4</v>
      </c>
      <c r="D1112">
        <f t="shared" si="129"/>
        <v>3</v>
      </c>
      <c r="E1112" s="147">
        <v>0</v>
      </c>
      <c r="F1112" s="147" t="str">
        <f t="shared" si="128"/>
        <v>4430</v>
      </c>
      <c r="G1112" t="str">
        <f t="shared" ref="G1112:G1123" si="130">G132</f>
        <v>MI</v>
      </c>
      <c r="H1112" s="81">
        <f t="shared" ref="H1112:H1123" si="131">H132</f>
        <v>0</v>
      </c>
    </row>
    <row r="1113" spans="2:8" x14ac:dyDescent="0.2">
      <c r="B1113">
        <f t="shared" si="129"/>
        <v>4</v>
      </c>
      <c r="C1113">
        <f t="shared" si="129"/>
        <v>4</v>
      </c>
      <c r="D1113">
        <f t="shared" si="129"/>
        <v>4</v>
      </c>
      <c r="E1113" s="147">
        <v>0</v>
      </c>
      <c r="F1113" s="147" t="str">
        <f t="shared" si="128"/>
        <v>4440</v>
      </c>
      <c r="G1113" t="str">
        <f t="shared" si="130"/>
        <v>DO</v>
      </c>
      <c r="H1113" s="81">
        <f t="shared" si="131"/>
        <v>0</v>
      </c>
    </row>
    <row r="1114" spans="2:8" x14ac:dyDescent="0.2">
      <c r="B1114">
        <f t="shared" si="129"/>
        <v>4</v>
      </c>
      <c r="C1114">
        <f t="shared" si="129"/>
        <v>4</v>
      </c>
      <c r="D1114">
        <f t="shared" si="129"/>
        <v>5</v>
      </c>
      <c r="E1114" s="147">
        <v>0</v>
      </c>
      <c r="F1114" s="147" t="str">
        <f t="shared" si="128"/>
        <v>4450</v>
      </c>
      <c r="G1114" t="str">
        <f t="shared" si="130"/>
        <v>FR</v>
      </c>
      <c r="H1114" s="81">
        <f t="shared" si="131"/>
        <v>0</v>
      </c>
    </row>
    <row r="1115" spans="2:8" x14ac:dyDescent="0.2">
      <c r="B1115">
        <f t="shared" si="129"/>
        <v>4</v>
      </c>
      <c r="C1115">
        <f t="shared" si="129"/>
        <v>4</v>
      </c>
      <c r="D1115">
        <f t="shared" si="129"/>
        <v>6</v>
      </c>
      <c r="E1115" s="147">
        <v>0</v>
      </c>
      <c r="F1115" s="147" t="str">
        <f t="shared" si="128"/>
        <v>4460</v>
      </c>
      <c r="G1115" t="str">
        <f t="shared" si="130"/>
        <v>SA</v>
      </c>
      <c r="H1115" s="81">
        <f t="shared" si="131"/>
        <v>0</v>
      </c>
    </row>
    <row r="1116" spans="2:8" x14ac:dyDescent="0.2">
      <c r="B1116">
        <f t="shared" si="129"/>
        <v>4</v>
      </c>
      <c r="C1116">
        <f t="shared" si="129"/>
        <v>4</v>
      </c>
      <c r="D1116">
        <f t="shared" si="129"/>
        <v>7</v>
      </c>
      <c r="E1116" s="147">
        <v>0</v>
      </c>
      <c r="F1116" s="147" t="str">
        <f t="shared" si="128"/>
        <v>4470</v>
      </c>
      <c r="G1116" t="str">
        <f t="shared" si="130"/>
        <v>SO</v>
      </c>
      <c r="H1116" s="81">
        <f t="shared" si="131"/>
        <v>0</v>
      </c>
    </row>
    <row r="1117" spans="2:8" x14ac:dyDescent="0.2">
      <c r="B1117">
        <f t="shared" si="129"/>
        <v>4</v>
      </c>
      <c r="C1117">
        <f t="shared" si="129"/>
        <v>5</v>
      </c>
      <c r="D1117">
        <f t="shared" si="129"/>
        <v>1</v>
      </c>
      <c r="E1117" s="147">
        <v>0</v>
      </c>
      <c r="F1117" s="147" t="str">
        <f t="shared" si="128"/>
        <v>4510</v>
      </c>
      <c r="G1117" t="str">
        <f t="shared" si="130"/>
        <v>MO</v>
      </c>
      <c r="H1117" s="81">
        <f t="shared" si="131"/>
        <v>0</v>
      </c>
    </row>
    <row r="1118" spans="2:8" x14ac:dyDescent="0.2">
      <c r="B1118">
        <f t="shared" si="129"/>
        <v>4</v>
      </c>
      <c r="C1118">
        <f t="shared" si="129"/>
        <v>5</v>
      </c>
      <c r="D1118">
        <f t="shared" si="129"/>
        <v>2</v>
      </c>
      <c r="E1118" s="147">
        <v>0</v>
      </c>
      <c r="F1118" s="147" t="str">
        <f t="shared" si="128"/>
        <v>4520</v>
      </c>
      <c r="G1118" t="str">
        <f t="shared" si="130"/>
        <v>DI</v>
      </c>
      <c r="H1118" s="81">
        <f t="shared" si="131"/>
        <v>0</v>
      </c>
    </row>
    <row r="1119" spans="2:8" x14ac:dyDescent="0.2">
      <c r="B1119">
        <f t="shared" si="129"/>
        <v>4</v>
      </c>
      <c r="C1119">
        <f t="shared" si="129"/>
        <v>5</v>
      </c>
      <c r="D1119">
        <f t="shared" si="129"/>
        <v>3</v>
      </c>
      <c r="E1119" s="147">
        <v>0</v>
      </c>
      <c r="F1119" s="147" t="str">
        <f t="shared" si="128"/>
        <v>4530</v>
      </c>
      <c r="G1119" t="str">
        <f t="shared" si="130"/>
        <v>MI</v>
      </c>
      <c r="H1119" s="81">
        <f t="shared" si="131"/>
        <v>0</v>
      </c>
    </row>
    <row r="1120" spans="2:8" x14ac:dyDescent="0.2">
      <c r="B1120">
        <f t="shared" si="129"/>
        <v>4</v>
      </c>
      <c r="C1120">
        <f t="shared" si="129"/>
        <v>5</v>
      </c>
      <c r="D1120">
        <f t="shared" si="129"/>
        <v>4</v>
      </c>
      <c r="E1120" s="147">
        <v>0</v>
      </c>
      <c r="F1120" s="147" t="str">
        <f t="shared" si="128"/>
        <v>4540</v>
      </c>
      <c r="G1120" t="str">
        <f t="shared" si="130"/>
        <v>DO</v>
      </c>
      <c r="H1120" s="81">
        <f t="shared" si="131"/>
        <v>0</v>
      </c>
    </row>
    <row r="1121" spans="2:8" x14ac:dyDescent="0.2">
      <c r="B1121">
        <f t="shared" si="129"/>
        <v>4</v>
      </c>
      <c r="C1121">
        <f t="shared" si="129"/>
        <v>5</v>
      </c>
      <c r="D1121">
        <f t="shared" si="129"/>
        <v>5</v>
      </c>
      <c r="E1121" s="147">
        <v>0</v>
      </c>
      <c r="F1121" s="147" t="str">
        <f t="shared" si="128"/>
        <v>4550</v>
      </c>
      <c r="G1121" t="str">
        <f t="shared" si="130"/>
        <v>FR</v>
      </c>
      <c r="H1121" s="81">
        <f t="shared" si="131"/>
        <v>0</v>
      </c>
    </row>
    <row r="1122" spans="2:8" x14ac:dyDescent="0.2">
      <c r="B1122">
        <f t="shared" si="129"/>
        <v>4</v>
      </c>
      <c r="C1122">
        <f t="shared" si="129"/>
        <v>5</v>
      </c>
      <c r="D1122">
        <f t="shared" si="129"/>
        <v>6</v>
      </c>
      <c r="E1122" s="147">
        <v>0</v>
      </c>
      <c r="F1122" s="147" t="str">
        <f t="shared" si="128"/>
        <v>4560</v>
      </c>
      <c r="G1122" t="str">
        <f t="shared" si="130"/>
        <v>SA</v>
      </c>
      <c r="H1122" s="81">
        <f t="shared" si="131"/>
        <v>0</v>
      </c>
    </row>
    <row r="1123" spans="2:8" x14ac:dyDescent="0.2">
      <c r="B1123">
        <f t="shared" si="129"/>
        <v>4</v>
      </c>
      <c r="C1123">
        <f t="shared" si="129"/>
        <v>5</v>
      </c>
      <c r="D1123">
        <f t="shared" si="129"/>
        <v>7</v>
      </c>
      <c r="E1123" s="147">
        <v>0</v>
      </c>
      <c r="F1123" s="147" t="str">
        <f t="shared" si="128"/>
        <v>4570</v>
      </c>
      <c r="G1123" t="str">
        <f t="shared" si="130"/>
        <v>SO</v>
      </c>
      <c r="H1123" s="81">
        <f t="shared" si="131"/>
        <v>0</v>
      </c>
    </row>
  </sheetData>
  <sheetProtection selectLockedCells="1"/>
  <autoFilter ref="B3:N1123" xr:uid="{00000000-0009-0000-0000-00000E000000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2" tint="-9.9978637043366805E-2"/>
    <pageSetUpPr fitToPage="1"/>
  </sheetPr>
  <dimension ref="A1:AG92"/>
  <sheetViews>
    <sheetView showGridLines="0" zoomScaleNormal="100" workbookViewId="0">
      <selection activeCell="I11" sqref="I11"/>
    </sheetView>
  </sheetViews>
  <sheetFormatPr baseColWidth="10" defaultColWidth="11.42578125" defaultRowHeight="12.75" x14ac:dyDescent="0.2"/>
  <cols>
    <col min="1" max="1" width="4.5703125" customWidth="1"/>
    <col min="2" max="2" width="7.28515625" customWidth="1"/>
    <col min="3" max="3" width="15.85546875" customWidth="1"/>
    <col min="4" max="4" width="8.42578125" customWidth="1"/>
    <col min="5" max="6" width="3.5703125" customWidth="1"/>
    <col min="8" max="8" width="12.140625" customWidth="1"/>
    <col min="9" max="9" width="9" customWidth="1"/>
    <col min="10" max="10" width="5.28515625" customWidth="1"/>
    <col min="13" max="14" width="3.5703125" customWidth="1"/>
    <col min="18" max="18" width="5.28515625" customWidth="1"/>
    <col min="21" max="21" width="3.5703125" customWidth="1"/>
    <col min="22" max="22" width="6.7109375" customWidth="1"/>
  </cols>
  <sheetData>
    <row r="1" spans="1:33" ht="33" customHeight="1" x14ac:dyDescent="0.2">
      <c r="N1" s="74" t="s">
        <v>11</v>
      </c>
      <c r="O1" s="75"/>
      <c r="P1" s="75"/>
      <c r="Q1" s="75"/>
      <c r="R1" s="75"/>
      <c r="S1" s="75"/>
      <c r="T1" s="75"/>
      <c r="U1" s="75"/>
      <c r="V1" s="76"/>
    </row>
    <row r="2" spans="1:33" ht="24.75" customHeight="1" x14ac:dyDescent="0.2">
      <c r="C2" t="s">
        <v>0</v>
      </c>
      <c r="G2" s="308"/>
      <c r="H2" s="309"/>
      <c r="I2" s="310"/>
      <c r="N2" s="77" t="s">
        <v>12</v>
      </c>
      <c r="V2" s="111">
        <v>0.99930555555555556</v>
      </c>
    </row>
    <row r="3" spans="1:33" ht="24.75" customHeight="1" x14ac:dyDescent="0.2">
      <c r="C3" t="s">
        <v>53</v>
      </c>
      <c r="G3" s="308"/>
      <c r="H3" s="309"/>
      <c r="I3" s="310"/>
      <c r="N3" s="77"/>
      <c r="V3" s="78"/>
    </row>
    <row r="4" spans="1:33" ht="24.75" customHeight="1" x14ac:dyDescent="0.2">
      <c r="G4" s="79"/>
      <c r="H4" s="79"/>
      <c r="I4" s="79"/>
      <c r="N4" s="121" t="s">
        <v>74</v>
      </c>
      <c r="O4" s="80"/>
      <c r="P4" s="80"/>
      <c r="Q4" s="80"/>
      <c r="R4" s="80"/>
      <c r="S4" s="80"/>
      <c r="T4" s="80"/>
      <c r="U4" s="80"/>
      <c r="V4" s="112">
        <f>V2*24</f>
        <v>23.983333333333334</v>
      </c>
    </row>
    <row r="5" spans="1:33" ht="18.75" customHeight="1" x14ac:dyDescent="0.2">
      <c r="G5" s="79"/>
      <c r="H5" s="79"/>
      <c r="I5" s="79"/>
      <c r="V5" s="81"/>
    </row>
    <row r="6" spans="1:33" ht="18.75" customHeight="1" x14ac:dyDescent="0.2">
      <c r="C6" s="63" t="s">
        <v>123</v>
      </c>
      <c r="I6" s="109">
        <v>0</v>
      </c>
      <c r="J6" t="s">
        <v>10</v>
      </c>
      <c r="P6" s="205" t="s">
        <v>60</v>
      </c>
    </row>
    <row r="7" spans="1:33" ht="18.75" customHeight="1" x14ac:dyDescent="0.2">
      <c r="C7" s="82"/>
      <c r="I7" s="83"/>
      <c r="O7" s="10" t="s">
        <v>55</v>
      </c>
      <c r="P7" s="205" t="s">
        <v>61</v>
      </c>
      <c r="Q7" s="125" t="str">
        <f>IF(C84=H84,"OK","Die Summe der Zeiten stimmt nicht mit der angegebenen Wochenarbeitszeit überein - bitte korrigieren!")</f>
        <v>OK</v>
      </c>
      <c r="R7" s="126"/>
      <c r="S7" s="126"/>
    </row>
    <row r="8" spans="1:33" ht="18.75" customHeight="1" x14ac:dyDescent="0.2">
      <c r="C8" s="63" t="s">
        <v>124</v>
      </c>
      <c r="I8" s="110">
        <v>0</v>
      </c>
      <c r="J8" t="s">
        <v>44</v>
      </c>
      <c r="O8" s="10" t="s">
        <v>56</v>
      </c>
      <c r="P8" s="205" t="s">
        <v>62</v>
      </c>
      <c r="Q8" s="125" t="str">
        <f>IF(K84=P84,"OK","Die Summe der Zeiten stimmt nicht mit der angegebenen Wochenarbeitszeit überein - bitte korrigieren!")</f>
        <v>OK</v>
      </c>
      <c r="R8" s="125"/>
      <c r="S8" s="125"/>
    </row>
    <row r="9" spans="1:33" ht="18.75" customHeight="1" x14ac:dyDescent="0.2">
      <c r="C9" s="82"/>
      <c r="I9" s="83"/>
      <c r="O9" s="10" t="s">
        <v>57</v>
      </c>
      <c r="P9" s="205" t="s">
        <v>63</v>
      </c>
      <c r="Q9" s="125" t="str">
        <f>IF(S84=X84,"OK","Die Summe der Zeiten stimmt nicht mit der angegebenen Wochenarbeitszeit überein - bitte korrigieren!")</f>
        <v>OK</v>
      </c>
      <c r="R9" s="125"/>
      <c r="S9" s="125"/>
    </row>
    <row r="10" spans="1:33" ht="18.75" customHeight="1" x14ac:dyDescent="0.2">
      <c r="C10" s="63" t="s">
        <v>125</v>
      </c>
      <c r="I10" s="110">
        <v>0</v>
      </c>
      <c r="J10" t="s">
        <v>44</v>
      </c>
      <c r="O10" s="10" t="s">
        <v>109</v>
      </c>
      <c r="P10" s="205" t="s">
        <v>110</v>
      </c>
      <c r="Q10" s="125" t="str">
        <f>IF(S85=X85,"OK","Die Summe der Zeiten stimmt nicht mit der angegebenen Wochenarbeitszeit überein - bitte korrigieren!")</f>
        <v>OK</v>
      </c>
    </row>
    <row r="11" spans="1:33" ht="18.75" customHeight="1" x14ac:dyDescent="0.2">
      <c r="G11" s="79"/>
      <c r="H11" s="79"/>
      <c r="I11" s="79"/>
      <c r="V11" s="81"/>
    </row>
    <row r="12" spans="1:33" ht="18.75" customHeight="1" thickBot="1" x14ac:dyDescent="0.25">
      <c r="G12" s="79"/>
      <c r="H12" s="79"/>
      <c r="I12" s="79"/>
      <c r="V12" s="81"/>
    </row>
    <row r="13" spans="1:33" ht="18.75" customHeight="1" x14ac:dyDescent="0.2">
      <c r="A13" s="305" t="s">
        <v>60</v>
      </c>
      <c r="B13" s="84"/>
      <c r="C13" s="84"/>
      <c r="D13" s="84"/>
      <c r="E13" s="84"/>
      <c r="F13" s="84"/>
      <c r="G13" s="85"/>
      <c r="H13" s="85"/>
      <c r="I13" s="86"/>
      <c r="J13" s="84"/>
      <c r="K13" s="84"/>
      <c r="L13" s="84"/>
      <c r="M13" s="84"/>
      <c r="N13" s="84"/>
      <c r="O13" s="84"/>
      <c r="P13" s="84"/>
      <c r="Q13" s="87"/>
      <c r="R13" s="84"/>
      <c r="S13" s="84"/>
      <c r="T13" s="84"/>
      <c r="U13" s="84"/>
      <c r="V13" s="84"/>
      <c r="W13" s="84"/>
      <c r="X13" s="84"/>
      <c r="Y13" s="87"/>
      <c r="Z13" s="84"/>
      <c r="AA13" s="84"/>
      <c r="AB13" s="84"/>
      <c r="AC13" s="84"/>
      <c r="AD13" s="84"/>
      <c r="AE13" s="84"/>
      <c r="AF13" s="84"/>
      <c r="AG13" s="87"/>
    </row>
    <row r="14" spans="1:33" ht="24.75" customHeight="1" x14ac:dyDescent="0.2">
      <c r="A14" s="306"/>
      <c r="C14" t="s">
        <v>54</v>
      </c>
      <c r="G14" s="113"/>
      <c r="H14" s="79"/>
      <c r="I14" s="79"/>
      <c r="J14" s="88"/>
      <c r="K14" t="s">
        <v>54</v>
      </c>
      <c r="O14" s="113"/>
      <c r="P14" s="79"/>
      <c r="Q14" s="89"/>
      <c r="S14" t="s">
        <v>54</v>
      </c>
      <c r="W14" s="113"/>
      <c r="X14" s="79"/>
      <c r="Y14" s="89"/>
      <c r="AA14" t="s">
        <v>54</v>
      </c>
      <c r="AE14" s="113"/>
      <c r="AF14" s="79"/>
      <c r="AG14" s="89"/>
    </row>
    <row r="15" spans="1:33" s="90" customFormat="1" ht="18.75" customHeight="1" x14ac:dyDescent="0.25">
      <c r="A15" s="306"/>
      <c r="C15" s="90" t="s">
        <v>55</v>
      </c>
      <c r="J15" s="91"/>
      <c r="K15" s="90" t="s">
        <v>56</v>
      </c>
      <c r="Q15" s="92"/>
      <c r="S15" s="90" t="s">
        <v>57</v>
      </c>
      <c r="Y15" s="92"/>
      <c r="AA15" s="90" t="s">
        <v>109</v>
      </c>
      <c r="AG15" s="92"/>
    </row>
    <row r="16" spans="1:33" ht="18.75" customHeight="1" x14ac:dyDescent="0.2">
      <c r="A16" s="306"/>
      <c r="C16" s="127" t="s">
        <v>1</v>
      </c>
      <c r="G16" s="10" t="s">
        <v>67</v>
      </c>
      <c r="J16" s="93"/>
      <c r="K16" s="127" t="s">
        <v>1</v>
      </c>
      <c r="O16" s="10" t="s">
        <v>67</v>
      </c>
      <c r="Q16" s="89"/>
      <c r="S16" s="127" t="s">
        <v>1</v>
      </c>
      <c r="W16" s="10" t="s">
        <v>67</v>
      </c>
      <c r="Y16" s="89"/>
      <c r="AA16" s="127" t="s">
        <v>1</v>
      </c>
      <c r="AE16" s="10" t="s">
        <v>67</v>
      </c>
      <c r="AG16" s="89"/>
    </row>
    <row r="17" spans="1:33" ht="18.75" customHeight="1" x14ac:dyDescent="0.2">
      <c r="A17" s="306"/>
      <c r="C17" s="94">
        <f>H24</f>
        <v>0</v>
      </c>
      <c r="E17">
        <v>1</v>
      </c>
      <c r="F17">
        <v>1</v>
      </c>
      <c r="G17" s="95" t="s">
        <v>2</v>
      </c>
      <c r="H17" s="116"/>
      <c r="J17" s="93"/>
      <c r="K17" s="94">
        <f>P24</f>
        <v>0</v>
      </c>
      <c r="M17">
        <v>2</v>
      </c>
      <c r="N17">
        <v>1</v>
      </c>
      <c r="O17" s="95" t="s">
        <v>2</v>
      </c>
      <c r="P17" s="116"/>
      <c r="Q17" s="89"/>
      <c r="S17" s="94">
        <f>X24</f>
        <v>0</v>
      </c>
      <c r="U17">
        <v>3</v>
      </c>
      <c r="V17">
        <v>1</v>
      </c>
      <c r="W17" s="95" t="s">
        <v>2</v>
      </c>
      <c r="X17" s="116"/>
      <c r="Y17" s="89"/>
      <c r="AA17" s="94">
        <f>AF24</f>
        <v>0</v>
      </c>
      <c r="AC17">
        <v>4</v>
      </c>
      <c r="AD17">
        <v>1</v>
      </c>
      <c r="AE17" s="95" t="s">
        <v>2</v>
      </c>
      <c r="AF17" s="116"/>
      <c r="AG17" s="89"/>
    </row>
    <row r="18" spans="1:33" ht="18.75" customHeight="1" x14ac:dyDescent="0.2">
      <c r="A18" s="306"/>
      <c r="E18">
        <v>1</v>
      </c>
      <c r="F18">
        <v>1</v>
      </c>
      <c r="G18" s="95" t="s">
        <v>3</v>
      </c>
      <c r="H18" s="116"/>
      <c r="I18" s="96" t="str">
        <f>IF($C$20=COUNTIF($H$17:$H$23,"&gt;0")," ","Die Summe der Arbeits-")</f>
        <v xml:space="preserve"> </v>
      </c>
      <c r="J18" s="97"/>
      <c r="M18">
        <v>2</v>
      </c>
      <c r="N18">
        <v>1</v>
      </c>
      <c r="O18" s="95" t="s">
        <v>3</v>
      </c>
      <c r="P18" s="116"/>
      <c r="Q18" s="120" t="str">
        <f>IF($K$20=COUNTIF($P$17:$P$23,"&gt;0")," ","Die Summe der Arbeits-")</f>
        <v xml:space="preserve"> </v>
      </c>
      <c r="U18">
        <v>3</v>
      </c>
      <c r="V18">
        <v>1</v>
      </c>
      <c r="W18" s="95" t="s">
        <v>3</v>
      </c>
      <c r="X18" s="116"/>
      <c r="Y18" s="120" t="str">
        <f>IF($S$20=COUNTIF($X$17:$X$23,"&gt;0")," ","Die Summe der Arbeits-")</f>
        <v xml:space="preserve"> </v>
      </c>
      <c r="AC18">
        <v>4</v>
      </c>
      <c r="AD18">
        <v>1</v>
      </c>
      <c r="AE18" s="95" t="s">
        <v>3</v>
      </c>
      <c r="AF18" s="116"/>
      <c r="AG18" s="120" t="str">
        <f>IF($AA$20=COUNTIF($AF$17:$AF$23,"&gt;0")," ","Die Summe der Arbeits-")</f>
        <v xml:space="preserve"> </v>
      </c>
    </row>
    <row r="19" spans="1:33" ht="18.75" customHeight="1" x14ac:dyDescent="0.2">
      <c r="A19" s="306"/>
      <c r="C19" t="s">
        <v>4</v>
      </c>
      <c r="E19">
        <v>1</v>
      </c>
      <c r="F19">
        <v>1</v>
      </c>
      <c r="G19" s="95" t="s">
        <v>5</v>
      </c>
      <c r="H19" s="116"/>
      <c r="I19" s="96" t="str">
        <f>IF($C$20=COUNTIF($H$17:$H$23,"&gt;0")," ","tage stimmt nicht mit  der")</f>
        <v xml:space="preserve"> </v>
      </c>
      <c r="J19" s="97"/>
      <c r="K19" t="s">
        <v>4</v>
      </c>
      <c r="M19">
        <v>2</v>
      </c>
      <c r="N19">
        <v>1</v>
      </c>
      <c r="O19" s="95" t="s">
        <v>5</v>
      </c>
      <c r="P19" s="116"/>
      <c r="Q19" s="120" t="str">
        <f>IF($K$20=COUNTIF($P$17:$P$23,"&gt;0")," ","tage stimmt nicht mit  der")</f>
        <v xml:space="preserve"> </v>
      </c>
      <c r="S19" t="s">
        <v>4</v>
      </c>
      <c r="U19">
        <v>3</v>
      </c>
      <c r="V19">
        <v>1</v>
      </c>
      <c r="W19" s="95" t="s">
        <v>5</v>
      </c>
      <c r="X19" s="116"/>
      <c r="Y19" s="120" t="str">
        <f>IF($S$20=COUNTIF($X$17:$X$23,"&gt;0")," ","tage stimmt nicht mit  der")</f>
        <v xml:space="preserve"> </v>
      </c>
      <c r="AA19" t="s">
        <v>4</v>
      </c>
      <c r="AC19">
        <v>4</v>
      </c>
      <c r="AD19">
        <v>1</v>
      </c>
      <c r="AE19" s="95" t="s">
        <v>5</v>
      </c>
      <c r="AF19" s="116"/>
      <c r="AG19" s="120" t="str">
        <f>IF($AA$20=COUNTIF($AF$17:$AF$23,"&gt;0")," ","tage stimmt nicht mit  der")</f>
        <v xml:space="preserve"> </v>
      </c>
    </row>
    <row r="20" spans="1:33" ht="18.75" customHeight="1" x14ac:dyDescent="0.2">
      <c r="A20" s="306"/>
      <c r="C20" s="115"/>
      <c r="E20">
        <v>1</v>
      </c>
      <c r="F20">
        <v>1</v>
      </c>
      <c r="G20" s="95" t="s">
        <v>6</v>
      </c>
      <c r="H20" s="116"/>
      <c r="I20" s="96" t="str">
        <f>IF($C$20=COUNTIF($H$17:$H$23,"&gt;0")," ","Zahl der Arbeitstage/")</f>
        <v xml:space="preserve"> </v>
      </c>
      <c r="J20" s="97"/>
      <c r="K20" s="115"/>
      <c r="M20">
        <v>2</v>
      </c>
      <c r="N20">
        <v>1</v>
      </c>
      <c r="O20" s="95" t="s">
        <v>6</v>
      </c>
      <c r="P20" s="116"/>
      <c r="Q20" s="120" t="str">
        <f>IF($K$20=COUNTIF($P$17:$P$23,"&gt;0")," ","Zahl der Arbeitstage/")</f>
        <v xml:space="preserve"> </v>
      </c>
      <c r="S20" s="115"/>
      <c r="U20">
        <v>3</v>
      </c>
      <c r="V20">
        <v>1</v>
      </c>
      <c r="W20" s="95" t="s">
        <v>6</v>
      </c>
      <c r="X20" s="116"/>
      <c r="Y20" s="120" t="str">
        <f>IF($S$20=COUNTIF($X$17:$X$23,"&gt;0")," ","Zahl der Arbeitstage/")</f>
        <v xml:space="preserve"> </v>
      </c>
      <c r="AA20" s="115"/>
      <c r="AC20">
        <v>4</v>
      </c>
      <c r="AD20">
        <v>1</v>
      </c>
      <c r="AE20" s="95" t="s">
        <v>6</v>
      </c>
      <c r="AF20" s="116"/>
      <c r="AG20" s="120" t="str">
        <f>IF($AA$20=COUNTIF($AF$17:$AF$23,"&gt;0")," ","Zahl der Arbeitstage/")</f>
        <v xml:space="preserve"> </v>
      </c>
    </row>
    <row r="21" spans="1:33" ht="18.75" customHeight="1" x14ac:dyDescent="0.2">
      <c r="A21" s="306"/>
      <c r="E21">
        <v>1</v>
      </c>
      <c r="F21">
        <v>1</v>
      </c>
      <c r="G21" s="95" t="s">
        <v>7</v>
      </c>
      <c r="H21" s="116"/>
      <c r="I21" s="96" t="str">
        <f>IF($C$20=COUNTIF($H$17:$H$23,"&gt;0")," ","Woche überein -")</f>
        <v xml:space="preserve"> </v>
      </c>
      <c r="J21" s="97"/>
      <c r="M21">
        <v>2</v>
      </c>
      <c r="N21">
        <v>1</v>
      </c>
      <c r="O21" s="95" t="s">
        <v>7</v>
      </c>
      <c r="P21" s="116"/>
      <c r="Q21" s="120" t="str">
        <f>IF($K$20=COUNTIF($P$17:$P$23,"&gt;0")," ","Woche überein -")</f>
        <v xml:space="preserve"> </v>
      </c>
      <c r="U21">
        <v>3</v>
      </c>
      <c r="V21">
        <v>1</v>
      </c>
      <c r="W21" s="95" t="s">
        <v>7</v>
      </c>
      <c r="X21" s="116"/>
      <c r="Y21" s="120" t="str">
        <f>IF($S$20=COUNTIF($X$17:$X$23,"&gt;0")," ","Woche überein -")</f>
        <v xml:space="preserve"> </v>
      </c>
      <c r="AC21">
        <v>4</v>
      </c>
      <c r="AD21">
        <v>1</v>
      </c>
      <c r="AE21" s="95" t="s">
        <v>7</v>
      </c>
      <c r="AF21" s="116"/>
      <c r="AG21" s="120" t="str">
        <f>IF($AA$20=COUNTIF($AF$17:$AF$23,"&gt;0")," ","Woche überein -")</f>
        <v xml:space="preserve"> </v>
      </c>
    </row>
    <row r="22" spans="1:33" ht="18.75" customHeight="1" x14ac:dyDescent="0.2">
      <c r="A22" s="306"/>
      <c r="C22" s="10" t="s">
        <v>64</v>
      </c>
      <c r="E22">
        <v>1</v>
      </c>
      <c r="F22">
        <v>1</v>
      </c>
      <c r="G22" s="98" t="s">
        <v>8</v>
      </c>
      <c r="H22" s="117">
        <v>0</v>
      </c>
      <c r="I22" s="96"/>
      <c r="J22" s="97"/>
      <c r="K22" s="10" t="s">
        <v>64</v>
      </c>
      <c r="M22">
        <v>2</v>
      </c>
      <c r="N22">
        <v>1</v>
      </c>
      <c r="O22" s="98" t="s">
        <v>8</v>
      </c>
      <c r="P22" s="117">
        <v>0</v>
      </c>
      <c r="Q22" s="120" t="str">
        <f>IF($K$20=COUNTIF($P$17:$P$23,"&gt;0")," ","bitte korrigieren!")</f>
        <v xml:space="preserve"> </v>
      </c>
      <c r="S22" s="10" t="s">
        <v>64</v>
      </c>
      <c r="U22">
        <v>3</v>
      </c>
      <c r="V22">
        <v>1</v>
      </c>
      <c r="W22" s="98" t="s">
        <v>8</v>
      </c>
      <c r="X22" s="117">
        <v>0</v>
      </c>
      <c r="Y22" s="120" t="str">
        <f>IF($S$20=COUNTIF($X$17:$X$23,"&gt;0")," ","bitte korrigieren!")</f>
        <v xml:space="preserve"> </v>
      </c>
      <c r="AA22" s="10" t="s">
        <v>64</v>
      </c>
      <c r="AC22">
        <v>4</v>
      </c>
      <c r="AD22">
        <v>1</v>
      </c>
      <c r="AE22" s="98" t="s">
        <v>8</v>
      </c>
      <c r="AF22" s="117">
        <v>0</v>
      </c>
      <c r="AG22" s="120" t="str">
        <f>IF($AA$20=COUNTIF($AF$17:$AF$23,"&gt;0")," ","bitte korrigieren!")</f>
        <v xml:space="preserve"> </v>
      </c>
    </row>
    <row r="23" spans="1:33" ht="18.75" customHeight="1" x14ac:dyDescent="0.2">
      <c r="A23" s="306"/>
      <c r="C23" s="94" t="e">
        <f>IF(ISBLANK(C17),"",C17/C20)</f>
        <v>#DIV/0!</v>
      </c>
      <c r="E23">
        <v>1</v>
      </c>
      <c r="F23">
        <v>1</v>
      </c>
      <c r="G23" s="98" t="s">
        <v>9</v>
      </c>
      <c r="H23" s="117">
        <v>0</v>
      </c>
      <c r="I23" s="96"/>
      <c r="J23" s="97"/>
      <c r="K23" s="94" t="e">
        <f>IF(ISBLANK(K17),"",K17/K20)</f>
        <v>#DIV/0!</v>
      </c>
      <c r="M23">
        <v>2</v>
      </c>
      <c r="N23">
        <v>1</v>
      </c>
      <c r="O23" s="98" t="s">
        <v>9</v>
      </c>
      <c r="P23" s="117">
        <v>0</v>
      </c>
      <c r="Q23" s="89"/>
      <c r="S23" s="94" t="e">
        <f>IF(ISBLANK(S17),"",S17/S20)</f>
        <v>#DIV/0!</v>
      </c>
      <c r="U23">
        <v>3</v>
      </c>
      <c r="V23">
        <v>1</v>
      </c>
      <c r="W23" s="98" t="s">
        <v>9</v>
      </c>
      <c r="X23" s="117">
        <v>0</v>
      </c>
      <c r="Y23" s="89"/>
      <c r="AA23" s="94" t="e">
        <f>IF(ISBLANK(AA17),"",AA17/AA20)</f>
        <v>#DIV/0!</v>
      </c>
      <c r="AC23">
        <v>4</v>
      </c>
      <c r="AD23">
        <v>1</v>
      </c>
      <c r="AE23" s="98" t="s">
        <v>9</v>
      </c>
      <c r="AF23" s="117">
        <v>0</v>
      </c>
      <c r="AG23" s="89"/>
    </row>
    <row r="24" spans="1:33" ht="18.75" customHeight="1" x14ac:dyDescent="0.2">
      <c r="A24" s="306"/>
      <c r="C24" s="99"/>
      <c r="G24" s="95" t="s">
        <v>65</v>
      </c>
      <c r="H24" s="100">
        <f>SUM(H17:H23)</f>
        <v>0</v>
      </c>
      <c r="I24" s="101"/>
      <c r="J24" s="97"/>
      <c r="K24" s="99"/>
      <c r="O24" s="95" t="s">
        <v>65</v>
      </c>
      <c r="P24" s="100">
        <f>SUM(P17:P23)</f>
        <v>0</v>
      </c>
      <c r="Q24" s="89"/>
      <c r="S24" s="99"/>
      <c r="W24" s="95" t="s">
        <v>65</v>
      </c>
      <c r="X24" s="100">
        <f>SUM(X17:X23)</f>
        <v>0</v>
      </c>
      <c r="Y24" s="89"/>
      <c r="AA24" s="99"/>
      <c r="AE24" s="95" t="s">
        <v>65</v>
      </c>
      <c r="AF24" s="100">
        <f>SUM(AF17:AF23)</f>
        <v>0</v>
      </c>
      <c r="AG24" s="89"/>
    </row>
    <row r="25" spans="1:33" ht="18.75" customHeight="1" thickBot="1" x14ac:dyDescent="0.25">
      <c r="A25" s="307"/>
      <c r="B25" s="102"/>
      <c r="C25" s="102"/>
      <c r="D25" s="102"/>
      <c r="E25" s="102"/>
      <c r="F25" s="102"/>
      <c r="G25" s="103"/>
      <c r="H25" s="102"/>
      <c r="I25" s="102"/>
      <c r="J25" s="104"/>
      <c r="K25" s="102"/>
      <c r="L25" s="102"/>
      <c r="M25" s="102"/>
      <c r="N25" s="102"/>
      <c r="O25" s="102"/>
      <c r="P25" s="102"/>
      <c r="Q25" s="105"/>
      <c r="R25" s="102"/>
      <c r="S25" s="102"/>
      <c r="T25" s="102"/>
      <c r="U25" s="102"/>
      <c r="V25" s="102"/>
      <c r="W25" s="102"/>
      <c r="X25" s="102"/>
      <c r="Y25" s="105"/>
      <c r="Z25" s="102"/>
      <c r="AA25" s="102"/>
      <c r="AB25" s="102"/>
      <c r="AC25" s="102"/>
      <c r="AD25" s="102"/>
      <c r="AE25" s="102"/>
      <c r="AF25" s="102"/>
      <c r="AG25" s="105"/>
    </row>
    <row r="26" spans="1:33" ht="18.75" customHeight="1" x14ac:dyDescent="0.2">
      <c r="A26" s="305" t="s">
        <v>61</v>
      </c>
      <c r="G26" s="106"/>
      <c r="J26" s="93"/>
      <c r="Q26" s="89"/>
      <c r="Y26" s="89"/>
      <c r="AG26" s="89"/>
    </row>
    <row r="27" spans="1:33" ht="24.75" customHeight="1" x14ac:dyDescent="0.2">
      <c r="A27" s="306"/>
      <c r="C27" t="s">
        <v>54</v>
      </c>
      <c r="G27" s="124"/>
      <c r="H27" s="79"/>
      <c r="I27" s="79"/>
      <c r="J27" s="88"/>
      <c r="K27" t="s">
        <v>54</v>
      </c>
      <c r="O27" s="124"/>
      <c r="P27" s="79"/>
      <c r="Q27" s="89"/>
      <c r="S27" t="s">
        <v>54</v>
      </c>
      <c r="W27" s="124"/>
      <c r="X27" s="79"/>
      <c r="Y27" s="89"/>
      <c r="AA27" t="s">
        <v>54</v>
      </c>
      <c r="AE27" s="124"/>
      <c r="AF27" s="79"/>
      <c r="AG27" s="89"/>
    </row>
    <row r="28" spans="1:33" s="90" customFormat="1" ht="18.75" customHeight="1" x14ac:dyDescent="0.25">
      <c r="A28" s="306"/>
      <c r="C28" s="90" t="s">
        <v>55</v>
      </c>
      <c r="J28" s="91"/>
      <c r="K28" s="90" t="s">
        <v>56</v>
      </c>
      <c r="Q28" s="92"/>
      <c r="S28" s="90" t="s">
        <v>57</v>
      </c>
      <c r="Y28" s="92"/>
      <c r="AA28" s="90" t="s">
        <v>109</v>
      </c>
      <c r="AG28" s="92"/>
    </row>
    <row r="29" spans="1:33" ht="18.75" customHeight="1" x14ac:dyDescent="0.2">
      <c r="A29" s="306"/>
      <c r="C29" s="127" t="s">
        <v>1</v>
      </c>
      <c r="G29" s="10" t="s">
        <v>67</v>
      </c>
      <c r="J29" s="93"/>
      <c r="K29" s="127" t="s">
        <v>1</v>
      </c>
      <c r="O29" s="10" t="s">
        <v>67</v>
      </c>
      <c r="Q29" s="89"/>
      <c r="S29" s="127" t="s">
        <v>1</v>
      </c>
      <c r="W29" s="10" t="s">
        <v>67</v>
      </c>
      <c r="Y29" s="89"/>
      <c r="AA29" s="127" t="s">
        <v>1</v>
      </c>
      <c r="AE29" s="10" t="s">
        <v>67</v>
      </c>
      <c r="AG29" s="89"/>
    </row>
    <row r="30" spans="1:33" ht="18.75" customHeight="1" x14ac:dyDescent="0.2">
      <c r="A30" s="306"/>
      <c r="C30" s="94">
        <f>H37</f>
        <v>0</v>
      </c>
      <c r="E30">
        <v>1</v>
      </c>
      <c r="F30">
        <v>2</v>
      </c>
      <c r="G30" s="95" t="s">
        <v>2</v>
      </c>
      <c r="H30" s="116"/>
      <c r="J30" s="93"/>
      <c r="K30" s="94">
        <f>P37</f>
        <v>0</v>
      </c>
      <c r="M30">
        <v>2</v>
      </c>
      <c r="N30">
        <v>2</v>
      </c>
      <c r="O30" s="95" t="s">
        <v>2</v>
      </c>
      <c r="P30" s="116"/>
      <c r="Q30" s="89"/>
      <c r="S30" s="94">
        <f>X37</f>
        <v>0</v>
      </c>
      <c r="U30">
        <v>3</v>
      </c>
      <c r="V30">
        <v>2</v>
      </c>
      <c r="W30" s="95" t="s">
        <v>2</v>
      </c>
      <c r="X30" s="116"/>
      <c r="Y30" s="89"/>
      <c r="AA30" s="94">
        <f>AF37</f>
        <v>0</v>
      </c>
      <c r="AC30">
        <v>4</v>
      </c>
      <c r="AD30">
        <v>2</v>
      </c>
      <c r="AE30" s="95" t="s">
        <v>2</v>
      </c>
      <c r="AF30" s="116"/>
      <c r="AG30" s="89"/>
    </row>
    <row r="31" spans="1:33" ht="18.75" customHeight="1" x14ac:dyDescent="0.2">
      <c r="A31" s="306"/>
      <c r="E31">
        <v>1</v>
      </c>
      <c r="F31">
        <v>2</v>
      </c>
      <c r="G31" s="95" t="s">
        <v>3</v>
      </c>
      <c r="H31" s="116"/>
      <c r="I31" s="96" t="str">
        <f>IF($C$33=COUNTIF($H$30:$H$36,"&gt;0")," ","Die Summe der Arbeits-")</f>
        <v xml:space="preserve"> </v>
      </c>
      <c r="J31" s="97"/>
      <c r="M31">
        <v>2</v>
      </c>
      <c r="N31">
        <v>2</v>
      </c>
      <c r="O31" s="95" t="s">
        <v>3</v>
      </c>
      <c r="P31" s="116"/>
      <c r="Q31" s="120" t="str">
        <f>IF($K$33=COUNTIF($P$30:$P$36,"&gt;0")," ","Die Summe der Arbeits-")</f>
        <v xml:space="preserve"> </v>
      </c>
      <c r="U31">
        <v>3</v>
      </c>
      <c r="V31">
        <v>2</v>
      </c>
      <c r="W31" s="95" t="s">
        <v>3</v>
      </c>
      <c r="X31" s="116"/>
      <c r="Y31" s="120" t="str">
        <f>IF($S$33=COUNTIF($X$30:$X$36,"&gt;0")," ","Die Summe der Arbeits-")</f>
        <v xml:space="preserve"> </v>
      </c>
      <c r="AC31">
        <v>4</v>
      </c>
      <c r="AD31">
        <v>2</v>
      </c>
      <c r="AE31" s="95" t="s">
        <v>3</v>
      </c>
      <c r="AF31" s="116"/>
      <c r="AG31" s="120" t="str">
        <f>IF($AA$33=COUNTIF($AF$30:$AF$36,"&gt;0")," ","Die Summe der Arbeits-")</f>
        <v xml:space="preserve"> </v>
      </c>
    </row>
    <row r="32" spans="1:33" ht="18.75" customHeight="1" x14ac:dyDescent="0.2">
      <c r="A32" s="306"/>
      <c r="C32" t="s">
        <v>4</v>
      </c>
      <c r="E32">
        <v>1</v>
      </c>
      <c r="F32">
        <v>2</v>
      </c>
      <c r="G32" s="95" t="s">
        <v>5</v>
      </c>
      <c r="H32" s="116"/>
      <c r="I32" s="96" t="str">
        <f>IF($C$33=COUNTIF($H$30:$H$36,"&gt;0")," ","tage stimmt nicht mit  der")</f>
        <v xml:space="preserve"> </v>
      </c>
      <c r="J32" s="97"/>
      <c r="K32" t="s">
        <v>4</v>
      </c>
      <c r="M32">
        <v>2</v>
      </c>
      <c r="N32">
        <v>2</v>
      </c>
      <c r="O32" s="95" t="s">
        <v>5</v>
      </c>
      <c r="P32" s="116"/>
      <c r="Q32" s="120" t="str">
        <f>IF($K$33=COUNTIF($P$30:$P$36,"&gt;0")," ","tage stimmt nicht mit  der")</f>
        <v xml:space="preserve"> </v>
      </c>
      <c r="S32" t="s">
        <v>4</v>
      </c>
      <c r="U32">
        <v>3</v>
      </c>
      <c r="V32">
        <v>2</v>
      </c>
      <c r="W32" s="95" t="s">
        <v>5</v>
      </c>
      <c r="X32" s="116"/>
      <c r="Y32" s="120" t="str">
        <f>IF($S$33=COUNTIF($X$30:$X$36,"&gt;0")," ","tage stimmt nicht mit  der")</f>
        <v xml:space="preserve"> </v>
      </c>
      <c r="AA32" t="s">
        <v>4</v>
      </c>
      <c r="AC32">
        <v>4</v>
      </c>
      <c r="AD32">
        <v>2</v>
      </c>
      <c r="AE32" s="95" t="s">
        <v>5</v>
      </c>
      <c r="AF32" s="116"/>
      <c r="AG32" s="120" t="str">
        <f>IF($AA$33=COUNTIF($AF$30:$AF$36,"&gt;0")," ","tage stimmt nicht mit  der")</f>
        <v xml:space="preserve"> </v>
      </c>
    </row>
    <row r="33" spans="1:33" ht="18.75" customHeight="1" x14ac:dyDescent="0.2">
      <c r="A33" s="306"/>
      <c r="C33" s="115"/>
      <c r="E33">
        <v>1</v>
      </c>
      <c r="F33">
        <v>2</v>
      </c>
      <c r="G33" s="95" t="s">
        <v>6</v>
      </c>
      <c r="H33" s="116"/>
      <c r="I33" s="96" t="str">
        <f>IF($C$33=COUNTIF($H$30:$H$36,"&gt;0")," ","Zahl der Arbeitstage/")</f>
        <v xml:space="preserve"> </v>
      </c>
      <c r="J33" s="97"/>
      <c r="K33" s="115"/>
      <c r="M33">
        <v>2</v>
      </c>
      <c r="N33">
        <v>2</v>
      </c>
      <c r="O33" s="95" t="s">
        <v>6</v>
      </c>
      <c r="P33" s="116"/>
      <c r="Q33" s="120" t="str">
        <f>IF($K$33=COUNTIF($P$30:$P$36,"&gt;0")," ","Zahl der Arbeitstage/")</f>
        <v xml:space="preserve"> </v>
      </c>
      <c r="S33" s="115"/>
      <c r="U33">
        <v>3</v>
      </c>
      <c r="V33">
        <v>2</v>
      </c>
      <c r="W33" s="95" t="s">
        <v>6</v>
      </c>
      <c r="X33" s="116"/>
      <c r="Y33" s="120" t="str">
        <f>IF($S$33=COUNTIF($X$30:$X$36,"&gt;0")," ","Zahl der Arbeitstage/")</f>
        <v xml:space="preserve"> </v>
      </c>
      <c r="AA33" s="115"/>
      <c r="AC33">
        <v>4</v>
      </c>
      <c r="AD33">
        <v>2</v>
      </c>
      <c r="AE33" s="95" t="s">
        <v>6</v>
      </c>
      <c r="AF33" s="116"/>
      <c r="AG33" s="120" t="str">
        <f>IF($AA$33=COUNTIF($AF$30:$AF$36,"&gt;0")," ","Zahl der Arbeitstage/")</f>
        <v xml:space="preserve"> </v>
      </c>
    </row>
    <row r="34" spans="1:33" ht="18.75" customHeight="1" x14ac:dyDescent="0.2">
      <c r="A34" s="306"/>
      <c r="E34">
        <v>1</v>
      </c>
      <c r="F34">
        <v>2</v>
      </c>
      <c r="G34" s="95" t="s">
        <v>7</v>
      </c>
      <c r="H34" s="116"/>
      <c r="I34" s="96" t="str">
        <f>IF($C$33=COUNTIF($H$30:$H$36,"&gt;0")," ","Woche überein -")</f>
        <v xml:space="preserve"> </v>
      </c>
      <c r="J34" s="97"/>
      <c r="M34">
        <v>2</v>
      </c>
      <c r="N34">
        <v>2</v>
      </c>
      <c r="O34" s="95" t="s">
        <v>7</v>
      </c>
      <c r="P34" s="116"/>
      <c r="Q34" s="120" t="str">
        <f>IF($K$33=COUNTIF($P$30:$P$36,"&gt;0")," ","Woche überein -")</f>
        <v xml:space="preserve"> </v>
      </c>
      <c r="U34">
        <v>3</v>
      </c>
      <c r="V34">
        <v>2</v>
      </c>
      <c r="W34" s="95" t="s">
        <v>7</v>
      </c>
      <c r="X34" s="116"/>
      <c r="Y34" s="120" t="str">
        <f>IF($S$33=COUNTIF($X$30:$X$36,"&gt;0")," ","Woche überein -")</f>
        <v xml:space="preserve"> </v>
      </c>
      <c r="AC34">
        <v>4</v>
      </c>
      <c r="AD34">
        <v>2</v>
      </c>
      <c r="AE34" s="95" t="s">
        <v>7</v>
      </c>
      <c r="AF34" s="116"/>
      <c r="AG34" s="120" t="str">
        <f>IF($AA$33=COUNTIF($AF$30:$AF$36,"&gt;0")," ","Woche überein -")</f>
        <v xml:space="preserve"> </v>
      </c>
    </row>
    <row r="35" spans="1:33" ht="18.75" customHeight="1" x14ac:dyDescent="0.2">
      <c r="A35" s="306"/>
      <c r="C35" s="10" t="s">
        <v>64</v>
      </c>
      <c r="E35">
        <v>1</v>
      </c>
      <c r="F35">
        <v>2</v>
      </c>
      <c r="G35" s="98" t="s">
        <v>8</v>
      </c>
      <c r="H35" s="117">
        <v>0</v>
      </c>
      <c r="I35" s="96" t="str">
        <f>IF($C$33=COUNTIF($H$30:$H$36,"&gt;0")," ","bitte korrigieren!")</f>
        <v xml:space="preserve"> </v>
      </c>
      <c r="J35" s="97"/>
      <c r="K35" s="10" t="s">
        <v>64</v>
      </c>
      <c r="M35">
        <v>2</v>
      </c>
      <c r="N35">
        <v>2</v>
      </c>
      <c r="O35" s="98" t="s">
        <v>8</v>
      </c>
      <c r="P35" s="117">
        <v>0</v>
      </c>
      <c r="Q35" s="120" t="str">
        <f>IF($K$33=COUNTIF($P$30:$P$36,"&gt;0")," ","bitte korrigieren!")</f>
        <v xml:space="preserve"> </v>
      </c>
      <c r="S35" s="10" t="s">
        <v>64</v>
      </c>
      <c r="U35">
        <v>3</v>
      </c>
      <c r="V35">
        <v>2</v>
      </c>
      <c r="W35" s="98" t="s">
        <v>8</v>
      </c>
      <c r="X35" s="117">
        <v>0</v>
      </c>
      <c r="Y35" s="120" t="str">
        <f>IF($S$33=COUNTIF($X$30:$X$36,"&gt;0")," ","bitte korrigieren!")</f>
        <v xml:space="preserve"> </v>
      </c>
      <c r="AA35" s="10" t="s">
        <v>64</v>
      </c>
      <c r="AC35">
        <v>4</v>
      </c>
      <c r="AD35">
        <v>2</v>
      </c>
      <c r="AE35" s="98" t="s">
        <v>8</v>
      </c>
      <c r="AF35" s="117">
        <v>0</v>
      </c>
      <c r="AG35" s="120" t="str">
        <f>IF($AA$33=COUNTIF($AF$30:$AF$36,"&gt;0")," ","bitte korrigieren!")</f>
        <v xml:space="preserve"> </v>
      </c>
    </row>
    <row r="36" spans="1:33" ht="18.75" customHeight="1" x14ac:dyDescent="0.2">
      <c r="A36" s="306"/>
      <c r="C36" s="94" t="e">
        <f>IF(ISBLANK(C30),"",C30/C33)</f>
        <v>#DIV/0!</v>
      </c>
      <c r="E36">
        <v>1</v>
      </c>
      <c r="F36">
        <v>2</v>
      </c>
      <c r="G36" s="98" t="s">
        <v>9</v>
      </c>
      <c r="H36" s="117">
        <v>0</v>
      </c>
      <c r="I36" s="96"/>
      <c r="J36" s="97"/>
      <c r="K36" s="94" t="e">
        <f>IF(ISBLANK(K30),"",K30/K33)</f>
        <v>#DIV/0!</v>
      </c>
      <c r="M36">
        <v>2</v>
      </c>
      <c r="N36">
        <v>2</v>
      </c>
      <c r="O36" s="98" t="s">
        <v>9</v>
      </c>
      <c r="P36" s="117">
        <v>0</v>
      </c>
      <c r="Q36" s="89"/>
      <c r="S36" s="94" t="e">
        <f>IF(ISBLANK(S30),"",S30/S33)</f>
        <v>#DIV/0!</v>
      </c>
      <c r="U36">
        <v>3</v>
      </c>
      <c r="V36">
        <v>2</v>
      </c>
      <c r="W36" s="98" t="s">
        <v>9</v>
      </c>
      <c r="X36" s="117">
        <v>0</v>
      </c>
      <c r="Y36" s="89"/>
      <c r="AA36" s="94" t="e">
        <f>IF(ISBLANK(AA30),"",AA30/AA33)</f>
        <v>#DIV/0!</v>
      </c>
      <c r="AC36">
        <v>4</v>
      </c>
      <c r="AD36">
        <v>2</v>
      </c>
      <c r="AE36" s="98" t="s">
        <v>9</v>
      </c>
      <c r="AF36" s="117">
        <v>0</v>
      </c>
      <c r="AG36" s="89"/>
    </row>
    <row r="37" spans="1:33" ht="18.75" customHeight="1" x14ac:dyDescent="0.2">
      <c r="A37" s="306"/>
      <c r="C37" s="99"/>
      <c r="G37" s="95" t="s">
        <v>65</v>
      </c>
      <c r="H37" s="100">
        <f>SUM(H30:H36)</f>
        <v>0</v>
      </c>
      <c r="I37" s="101"/>
      <c r="J37" s="97"/>
      <c r="K37" s="99"/>
      <c r="O37" s="95" t="s">
        <v>65</v>
      </c>
      <c r="P37" s="100">
        <f>SUM(P30:P36)</f>
        <v>0</v>
      </c>
      <c r="Q37" s="89"/>
      <c r="S37" s="99"/>
      <c r="W37" s="95" t="s">
        <v>65</v>
      </c>
      <c r="X37" s="100">
        <f>SUM(X30:X36)</f>
        <v>0</v>
      </c>
      <c r="Y37" s="89"/>
      <c r="AA37" s="99"/>
      <c r="AE37" s="95" t="s">
        <v>65</v>
      </c>
      <c r="AF37" s="100">
        <f>SUM(AF30:AF36)</f>
        <v>0</v>
      </c>
      <c r="AG37" s="89"/>
    </row>
    <row r="38" spans="1:33" ht="18.75" customHeight="1" thickBot="1" x14ac:dyDescent="0.25">
      <c r="A38" s="307"/>
      <c r="B38" s="107"/>
      <c r="C38" s="102"/>
      <c r="D38" s="102"/>
      <c r="E38" s="102"/>
      <c r="F38" s="102"/>
      <c r="G38" s="102"/>
      <c r="H38" s="102"/>
      <c r="I38" s="102"/>
      <c r="J38" s="104"/>
      <c r="K38" s="102"/>
      <c r="L38" s="102"/>
      <c r="M38" s="102"/>
      <c r="N38" s="102"/>
      <c r="O38" s="102"/>
      <c r="P38" s="102"/>
      <c r="Q38" s="105"/>
      <c r="R38" s="102"/>
      <c r="S38" s="102"/>
      <c r="T38" s="102"/>
      <c r="U38" s="102"/>
      <c r="V38" s="102"/>
      <c r="W38" s="102"/>
      <c r="X38" s="102"/>
      <c r="Y38" s="105"/>
      <c r="Z38" s="102"/>
      <c r="AA38" s="102"/>
      <c r="AB38" s="102"/>
      <c r="AC38" s="102"/>
      <c r="AD38" s="102"/>
      <c r="AE38" s="102"/>
      <c r="AF38" s="102"/>
      <c r="AG38" s="105"/>
    </row>
    <row r="39" spans="1:33" ht="18.75" customHeight="1" x14ac:dyDescent="0.2">
      <c r="A39" s="305" t="s">
        <v>62</v>
      </c>
      <c r="J39" s="93"/>
      <c r="Q39" s="89"/>
      <c r="Y39" s="89"/>
      <c r="AG39" s="89"/>
    </row>
    <row r="40" spans="1:33" ht="24.75" customHeight="1" x14ac:dyDescent="0.2">
      <c r="A40" s="306"/>
      <c r="C40" t="s">
        <v>54</v>
      </c>
      <c r="G40" s="124"/>
      <c r="H40" s="79"/>
      <c r="I40" s="79"/>
      <c r="J40" s="88"/>
      <c r="K40" t="s">
        <v>54</v>
      </c>
      <c r="O40" s="124"/>
      <c r="P40" s="79"/>
      <c r="Q40" s="89"/>
      <c r="S40" t="s">
        <v>54</v>
      </c>
      <c r="W40" s="124"/>
      <c r="X40" s="79"/>
      <c r="Y40" s="89"/>
      <c r="AA40" t="s">
        <v>54</v>
      </c>
      <c r="AE40" s="124"/>
      <c r="AF40" s="79"/>
      <c r="AG40" s="89"/>
    </row>
    <row r="41" spans="1:33" s="90" customFormat="1" ht="18.75" customHeight="1" x14ac:dyDescent="0.25">
      <c r="A41" s="306"/>
      <c r="C41" s="90" t="s">
        <v>55</v>
      </c>
      <c r="J41" s="91"/>
      <c r="K41" s="90" t="s">
        <v>56</v>
      </c>
      <c r="Q41" s="92"/>
      <c r="S41" s="90" t="s">
        <v>57</v>
      </c>
      <c r="Y41" s="92"/>
      <c r="AA41" s="90" t="s">
        <v>109</v>
      </c>
      <c r="AG41" s="92"/>
    </row>
    <row r="42" spans="1:33" ht="18.75" customHeight="1" x14ac:dyDescent="0.2">
      <c r="A42" s="306"/>
      <c r="C42" s="127" t="s">
        <v>1</v>
      </c>
      <c r="G42" s="10" t="s">
        <v>67</v>
      </c>
      <c r="J42" s="93"/>
      <c r="K42" s="127" t="s">
        <v>1</v>
      </c>
      <c r="O42" s="10" t="s">
        <v>67</v>
      </c>
      <c r="Q42" s="89"/>
      <c r="S42" s="127" t="s">
        <v>1</v>
      </c>
      <c r="W42" s="10" t="s">
        <v>67</v>
      </c>
      <c r="Y42" s="89"/>
      <c r="AA42" s="127" t="s">
        <v>1</v>
      </c>
      <c r="AE42" s="10" t="s">
        <v>67</v>
      </c>
      <c r="AG42" s="89"/>
    </row>
    <row r="43" spans="1:33" ht="18.75" customHeight="1" x14ac:dyDescent="0.2">
      <c r="A43" s="306"/>
      <c r="C43" s="94">
        <f>H50</f>
        <v>0</v>
      </c>
      <c r="E43">
        <v>1</v>
      </c>
      <c r="F43">
        <v>3</v>
      </c>
      <c r="G43" s="95" t="s">
        <v>2</v>
      </c>
      <c r="H43" s="116"/>
      <c r="J43" s="93"/>
      <c r="K43" s="94">
        <f>P50</f>
        <v>0</v>
      </c>
      <c r="M43">
        <v>2</v>
      </c>
      <c r="N43">
        <v>3</v>
      </c>
      <c r="O43" s="95" t="s">
        <v>2</v>
      </c>
      <c r="P43" s="116"/>
      <c r="Q43" s="89"/>
      <c r="S43" s="94">
        <f>X50</f>
        <v>0</v>
      </c>
      <c r="U43">
        <v>3</v>
      </c>
      <c r="V43">
        <v>3</v>
      </c>
      <c r="W43" s="95" t="s">
        <v>2</v>
      </c>
      <c r="X43" s="116"/>
      <c r="Y43" s="89"/>
      <c r="AA43" s="94">
        <f>AF50</f>
        <v>0</v>
      </c>
      <c r="AC43">
        <v>4</v>
      </c>
      <c r="AD43">
        <v>3</v>
      </c>
      <c r="AE43" s="95" t="s">
        <v>2</v>
      </c>
      <c r="AF43" s="116"/>
      <c r="AG43" s="89"/>
    </row>
    <row r="44" spans="1:33" ht="18.75" customHeight="1" x14ac:dyDescent="0.2">
      <c r="A44" s="306"/>
      <c r="E44">
        <v>1</v>
      </c>
      <c r="F44">
        <v>3</v>
      </c>
      <c r="G44" s="95" t="s">
        <v>3</v>
      </c>
      <c r="H44" s="116"/>
      <c r="I44" s="96" t="str">
        <f>IF($C$46=COUNTIF($H$43:$H$49,"&gt;0")," ","Die Summe der Arbeits-")</f>
        <v xml:space="preserve"> </v>
      </c>
      <c r="J44" s="97"/>
      <c r="M44">
        <v>2</v>
      </c>
      <c r="N44">
        <v>3</v>
      </c>
      <c r="O44" s="95" t="s">
        <v>3</v>
      </c>
      <c r="P44" s="116"/>
      <c r="Q44" s="120" t="str">
        <f>IF($K$46=COUNTIF($P$43:$P$49,"&gt;0")," ","Die Summe der Arbeits-")</f>
        <v xml:space="preserve"> </v>
      </c>
      <c r="U44">
        <v>3</v>
      </c>
      <c r="V44">
        <v>3</v>
      </c>
      <c r="W44" s="95" t="s">
        <v>3</v>
      </c>
      <c r="X44" s="116"/>
      <c r="Y44" s="120" t="str">
        <f>IF($S$46=COUNTIF($X$43:$X$49,"&gt;0")," ","Die Summe der Arbeits-")</f>
        <v xml:space="preserve"> </v>
      </c>
      <c r="AC44">
        <v>4</v>
      </c>
      <c r="AD44">
        <v>3</v>
      </c>
      <c r="AE44" s="95" t="s">
        <v>3</v>
      </c>
      <c r="AF44" s="116"/>
      <c r="AG44" s="120" t="str">
        <f>IF($AA$46=COUNTIF($AF$43:$AF$49,"&gt;0")," ","Die Summe der Arbeits-")</f>
        <v xml:space="preserve"> </v>
      </c>
    </row>
    <row r="45" spans="1:33" ht="18.75" customHeight="1" x14ac:dyDescent="0.2">
      <c r="A45" s="306"/>
      <c r="C45" t="s">
        <v>4</v>
      </c>
      <c r="E45">
        <v>1</v>
      </c>
      <c r="F45">
        <v>3</v>
      </c>
      <c r="G45" s="95" t="s">
        <v>5</v>
      </c>
      <c r="H45" s="116"/>
      <c r="I45" s="96" t="str">
        <f>IF($C$46=COUNTIF($H$43:$H$49,"&gt;0")," ","tage stimmt nicht mit  der")</f>
        <v xml:space="preserve"> </v>
      </c>
      <c r="J45" s="97"/>
      <c r="K45" t="s">
        <v>4</v>
      </c>
      <c r="M45">
        <v>2</v>
      </c>
      <c r="N45">
        <v>3</v>
      </c>
      <c r="O45" s="95" t="s">
        <v>5</v>
      </c>
      <c r="P45" s="116"/>
      <c r="Q45" s="120" t="str">
        <f>IF($K$46=COUNTIF($P$43:$P$49,"&gt;0")," ","tage stimmt nicht mit  der")</f>
        <v xml:space="preserve"> </v>
      </c>
      <c r="S45" t="s">
        <v>4</v>
      </c>
      <c r="U45">
        <v>3</v>
      </c>
      <c r="V45">
        <v>3</v>
      </c>
      <c r="W45" s="95" t="s">
        <v>5</v>
      </c>
      <c r="X45" s="116"/>
      <c r="Y45" s="120" t="str">
        <f>IF($S$46=COUNTIF($X$43:$X$49,"&gt;0")," ","tage stimmt nicht mit  der")</f>
        <v xml:space="preserve"> </v>
      </c>
      <c r="AA45" t="s">
        <v>4</v>
      </c>
      <c r="AC45">
        <v>4</v>
      </c>
      <c r="AD45">
        <v>3</v>
      </c>
      <c r="AE45" s="95" t="s">
        <v>5</v>
      </c>
      <c r="AF45" s="116"/>
      <c r="AG45" s="120" t="str">
        <f>IF($AA$46=COUNTIF($AF$43:$AF$49,"&gt;0")," ","tage stimmt nicht mit  der")</f>
        <v xml:space="preserve"> </v>
      </c>
    </row>
    <row r="46" spans="1:33" ht="18.75" customHeight="1" x14ac:dyDescent="0.2">
      <c r="A46" s="306"/>
      <c r="C46" s="115"/>
      <c r="E46">
        <v>1</v>
      </c>
      <c r="F46">
        <v>3</v>
      </c>
      <c r="G46" s="95" t="s">
        <v>6</v>
      </c>
      <c r="H46" s="116"/>
      <c r="I46" s="96" t="str">
        <f>IF($C$46=COUNTIF($H$43:$H$49,"&gt;0")," ","Zahl der Arbeitstage/")</f>
        <v xml:space="preserve"> </v>
      </c>
      <c r="J46" s="97"/>
      <c r="K46" s="115"/>
      <c r="M46">
        <v>2</v>
      </c>
      <c r="N46">
        <v>3</v>
      </c>
      <c r="O46" s="95" t="s">
        <v>6</v>
      </c>
      <c r="P46" s="116"/>
      <c r="Q46" s="120" t="str">
        <f>IF($K$46=COUNTIF($P$43:$P$49,"&gt;0")," ","Zahl der Arbeitstage/")</f>
        <v xml:space="preserve"> </v>
      </c>
      <c r="S46" s="115"/>
      <c r="U46">
        <v>3</v>
      </c>
      <c r="V46">
        <v>3</v>
      </c>
      <c r="W46" s="95" t="s">
        <v>6</v>
      </c>
      <c r="X46" s="116"/>
      <c r="Y46" s="120" t="str">
        <f>IF($S$46=COUNTIF($X$43:$X$49,"&gt;0")," ","Zahl der Arbeitstage/")</f>
        <v xml:space="preserve"> </v>
      </c>
      <c r="AA46" s="115"/>
      <c r="AC46">
        <v>4</v>
      </c>
      <c r="AD46">
        <v>3</v>
      </c>
      <c r="AE46" s="95" t="s">
        <v>6</v>
      </c>
      <c r="AF46" s="116"/>
      <c r="AG46" s="120" t="str">
        <f>IF($AA$46=COUNTIF($AF$43:$AF$49,"&gt;0")," ","Zahl der Arbeitstage/")</f>
        <v xml:space="preserve"> </v>
      </c>
    </row>
    <row r="47" spans="1:33" ht="18.75" customHeight="1" x14ac:dyDescent="0.2">
      <c r="A47" s="306"/>
      <c r="E47">
        <v>1</v>
      </c>
      <c r="F47">
        <v>3</v>
      </c>
      <c r="G47" s="95" t="s">
        <v>7</v>
      </c>
      <c r="H47" s="116"/>
      <c r="I47" s="96" t="str">
        <f>IF($C$46=COUNTIF($H$43:$H$49,"&gt;0")," ","Woche überein -")</f>
        <v xml:space="preserve"> </v>
      </c>
      <c r="J47" s="97"/>
      <c r="M47">
        <v>2</v>
      </c>
      <c r="N47">
        <v>3</v>
      </c>
      <c r="O47" s="95" t="s">
        <v>7</v>
      </c>
      <c r="P47" s="116"/>
      <c r="Q47" s="120" t="str">
        <f>IF($K$46=COUNTIF($P$43:$P$49,"&gt;0")," ","Woche überein -")</f>
        <v xml:space="preserve"> </v>
      </c>
      <c r="U47">
        <v>3</v>
      </c>
      <c r="V47">
        <v>3</v>
      </c>
      <c r="W47" s="95" t="s">
        <v>7</v>
      </c>
      <c r="X47" s="116"/>
      <c r="Y47" s="120" t="str">
        <f>IF($S$46=COUNTIF($X$43:$X$49,"&gt;0")," ","Woche überein -")</f>
        <v xml:space="preserve"> </v>
      </c>
      <c r="AC47">
        <v>4</v>
      </c>
      <c r="AD47">
        <v>3</v>
      </c>
      <c r="AE47" s="95" t="s">
        <v>7</v>
      </c>
      <c r="AF47" s="116"/>
      <c r="AG47" s="120" t="str">
        <f>IF($AA$46=COUNTIF($AF$43:$AF$49,"&gt;0")," ","Woche überein -")</f>
        <v xml:space="preserve"> </v>
      </c>
    </row>
    <row r="48" spans="1:33" ht="18.75" customHeight="1" x14ac:dyDescent="0.2">
      <c r="A48" s="306"/>
      <c r="C48" s="10" t="s">
        <v>64</v>
      </c>
      <c r="E48">
        <v>1</v>
      </c>
      <c r="F48">
        <v>3</v>
      </c>
      <c r="G48" s="98" t="s">
        <v>8</v>
      </c>
      <c r="H48" s="117">
        <v>0</v>
      </c>
      <c r="I48" s="96" t="str">
        <f>IF($C$46=COUNTIF($H$43:$H$49,"&gt;0")," ","bitte korrigieren!")</f>
        <v xml:space="preserve"> </v>
      </c>
      <c r="J48" s="97"/>
      <c r="K48" s="10" t="s">
        <v>64</v>
      </c>
      <c r="M48">
        <v>2</v>
      </c>
      <c r="N48">
        <v>3</v>
      </c>
      <c r="O48" s="98" t="s">
        <v>8</v>
      </c>
      <c r="P48" s="117">
        <v>0</v>
      </c>
      <c r="Q48" s="120" t="str">
        <f>IF($K$46=COUNTIF($P$43:$P$49,"&gt;0")," ","bitte korrigieren!")</f>
        <v xml:space="preserve"> </v>
      </c>
      <c r="S48" s="10" t="s">
        <v>64</v>
      </c>
      <c r="U48">
        <v>3</v>
      </c>
      <c r="V48">
        <v>3</v>
      </c>
      <c r="W48" s="98" t="s">
        <v>8</v>
      </c>
      <c r="X48" s="117">
        <v>0</v>
      </c>
      <c r="Y48" s="120" t="str">
        <f>IF($S$46=COUNTIF($X$43:$X$49,"&gt;0")," ","bitte korrigieren!")</f>
        <v xml:space="preserve"> </v>
      </c>
      <c r="AA48" s="10" t="s">
        <v>64</v>
      </c>
      <c r="AC48">
        <v>4</v>
      </c>
      <c r="AD48">
        <v>3</v>
      </c>
      <c r="AE48" s="98" t="s">
        <v>8</v>
      </c>
      <c r="AF48" s="117">
        <v>0</v>
      </c>
      <c r="AG48" s="120" t="str">
        <f>IF($AA$46=COUNTIF($AF$43:$AF$49,"&gt;0")," ","bitte korrigieren!")</f>
        <v xml:space="preserve"> </v>
      </c>
    </row>
    <row r="49" spans="1:33" ht="18.75" customHeight="1" x14ac:dyDescent="0.2">
      <c r="A49" s="306"/>
      <c r="C49" s="94" t="e">
        <f>IF(ISBLANK(C43),"",C43/C46)</f>
        <v>#DIV/0!</v>
      </c>
      <c r="E49">
        <v>1</v>
      </c>
      <c r="F49">
        <v>3</v>
      </c>
      <c r="G49" s="98" t="s">
        <v>9</v>
      </c>
      <c r="H49" s="117">
        <v>0</v>
      </c>
      <c r="I49" s="96"/>
      <c r="J49" s="97"/>
      <c r="K49" s="94" t="e">
        <f>IF(ISBLANK(K43),"",K43/K46)</f>
        <v>#DIV/0!</v>
      </c>
      <c r="M49">
        <v>2</v>
      </c>
      <c r="N49">
        <v>3</v>
      </c>
      <c r="O49" s="98" t="s">
        <v>9</v>
      </c>
      <c r="P49" s="117">
        <v>0</v>
      </c>
      <c r="Q49" s="89"/>
      <c r="S49" s="94" t="e">
        <f>IF(ISBLANK(S43),"",S43/S46)</f>
        <v>#DIV/0!</v>
      </c>
      <c r="U49">
        <v>3</v>
      </c>
      <c r="V49">
        <v>3</v>
      </c>
      <c r="W49" s="98" t="s">
        <v>9</v>
      </c>
      <c r="X49" s="117">
        <v>0</v>
      </c>
      <c r="Y49" s="89"/>
      <c r="AA49" s="94" t="e">
        <f>IF(ISBLANK(AA43),"",AA43/AA46)</f>
        <v>#DIV/0!</v>
      </c>
      <c r="AC49">
        <v>4</v>
      </c>
      <c r="AD49">
        <v>3</v>
      </c>
      <c r="AE49" s="98" t="s">
        <v>9</v>
      </c>
      <c r="AF49" s="117">
        <v>0</v>
      </c>
      <c r="AG49" s="89"/>
    </row>
    <row r="50" spans="1:33" ht="18.75" customHeight="1" x14ac:dyDescent="0.2">
      <c r="A50" s="306"/>
      <c r="C50" s="99"/>
      <c r="G50" s="95" t="s">
        <v>65</v>
      </c>
      <c r="H50" s="100">
        <f>SUM(H43:H49)</f>
        <v>0</v>
      </c>
      <c r="I50" s="101"/>
      <c r="J50" s="97"/>
      <c r="K50" s="99"/>
      <c r="O50" s="95" t="s">
        <v>65</v>
      </c>
      <c r="P50" s="100">
        <f>SUM(P43:P49)</f>
        <v>0</v>
      </c>
      <c r="Q50" s="89"/>
      <c r="S50" s="99"/>
      <c r="W50" s="95" t="s">
        <v>65</v>
      </c>
      <c r="X50" s="100">
        <f>SUM(X43:X49)</f>
        <v>0</v>
      </c>
      <c r="Y50" s="89"/>
      <c r="AA50" s="99"/>
      <c r="AE50" s="95" t="s">
        <v>65</v>
      </c>
      <c r="AF50" s="100">
        <f>SUM(AF43:AF49)</f>
        <v>0</v>
      </c>
      <c r="AG50" s="89"/>
    </row>
    <row r="51" spans="1:33" ht="18.75" customHeight="1" thickBot="1" x14ac:dyDescent="0.25">
      <c r="A51" s="307"/>
      <c r="B51" s="107"/>
      <c r="C51" s="102"/>
      <c r="D51" s="102"/>
      <c r="E51" s="102"/>
      <c r="F51" s="102"/>
      <c r="G51" s="102"/>
      <c r="H51" s="102"/>
      <c r="I51" s="102"/>
      <c r="J51" s="104"/>
      <c r="K51" s="102"/>
      <c r="L51" s="102"/>
      <c r="M51" s="102"/>
      <c r="N51" s="102"/>
      <c r="O51" s="102"/>
      <c r="P51" s="102"/>
      <c r="Q51" s="105"/>
      <c r="R51" s="102"/>
      <c r="S51" s="102"/>
      <c r="T51" s="102"/>
      <c r="U51" s="102"/>
      <c r="V51" s="102"/>
      <c r="W51" s="102"/>
      <c r="X51" s="102"/>
      <c r="Y51" s="105"/>
      <c r="Z51" s="102"/>
      <c r="AA51" s="102"/>
      <c r="AB51" s="102"/>
      <c r="AC51" s="102"/>
      <c r="AD51" s="102"/>
      <c r="AE51" s="102"/>
      <c r="AF51" s="102"/>
      <c r="AG51" s="105"/>
    </row>
    <row r="52" spans="1:33" ht="18.75" customHeight="1" x14ac:dyDescent="0.2">
      <c r="A52" s="305" t="s">
        <v>63</v>
      </c>
      <c r="J52" s="93"/>
      <c r="Q52" s="89"/>
      <c r="Y52" s="89"/>
      <c r="AG52" s="89"/>
    </row>
    <row r="53" spans="1:33" ht="24.75" customHeight="1" x14ac:dyDescent="0.2">
      <c r="A53" s="306"/>
      <c r="C53" t="s">
        <v>54</v>
      </c>
      <c r="G53" s="124"/>
      <c r="H53" s="79"/>
      <c r="I53" s="79"/>
      <c r="J53" s="88"/>
      <c r="K53" t="s">
        <v>54</v>
      </c>
      <c r="O53" s="124"/>
      <c r="P53" s="79"/>
      <c r="Q53" s="89"/>
      <c r="S53" t="s">
        <v>54</v>
      </c>
      <c r="W53" s="124"/>
      <c r="X53" s="79"/>
      <c r="Y53" s="89"/>
      <c r="AA53" t="s">
        <v>54</v>
      </c>
      <c r="AE53" s="124"/>
      <c r="AF53" s="79"/>
      <c r="AG53" s="89"/>
    </row>
    <row r="54" spans="1:33" s="90" customFormat="1" ht="18.75" customHeight="1" x14ac:dyDescent="0.25">
      <c r="A54" s="306"/>
      <c r="C54" s="90" t="s">
        <v>55</v>
      </c>
      <c r="J54" s="91"/>
      <c r="K54" s="90" t="s">
        <v>56</v>
      </c>
      <c r="Q54" s="92"/>
      <c r="S54" s="90" t="s">
        <v>57</v>
      </c>
      <c r="Y54" s="92"/>
      <c r="AA54" s="90" t="s">
        <v>109</v>
      </c>
      <c r="AG54" s="92"/>
    </row>
    <row r="55" spans="1:33" ht="18.75" customHeight="1" x14ac:dyDescent="0.2">
      <c r="A55" s="306"/>
      <c r="C55" s="127" t="s">
        <v>1</v>
      </c>
      <c r="G55" s="10" t="s">
        <v>67</v>
      </c>
      <c r="J55" s="93"/>
      <c r="K55" s="127" t="s">
        <v>1</v>
      </c>
      <c r="O55" s="10" t="s">
        <v>67</v>
      </c>
      <c r="Q55" s="89"/>
      <c r="S55" s="127" t="s">
        <v>1</v>
      </c>
      <c r="W55" s="10" t="s">
        <v>67</v>
      </c>
      <c r="Y55" s="89"/>
      <c r="AA55" s="127" t="s">
        <v>1</v>
      </c>
      <c r="AE55" s="10" t="s">
        <v>67</v>
      </c>
      <c r="AG55" s="89"/>
    </row>
    <row r="56" spans="1:33" ht="18.75" customHeight="1" x14ac:dyDescent="0.2">
      <c r="A56" s="306"/>
      <c r="C56" s="94">
        <f>H63</f>
        <v>0</v>
      </c>
      <c r="E56">
        <v>1</v>
      </c>
      <c r="F56">
        <v>4</v>
      </c>
      <c r="G56" s="95" t="s">
        <v>2</v>
      </c>
      <c r="H56" s="116"/>
      <c r="J56" s="93"/>
      <c r="K56" s="94">
        <f>P63</f>
        <v>0</v>
      </c>
      <c r="M56">
        <v>2</v>
      </c>
      <c r="N56">
        <v>4</v>
      </c>
      <c r="O56" s="95" t="s">
        <v>2</v>
      </c>
      <c r="P56" s="116"/>
      <c r="Q56" s="89"/>
      <c r="S56" s="94">
        <f>X63</f>
        <v>0</v>
      </c>
      <c r="U56">
        <v>3</v>
      </c>
      <c r="V56">
        <v>4</v>
      </c>
      <c r="W56" s="95" t="s">
        <v>2</v>
      </c>
      <c r="X56" s="116"/>
      <c r="Y56" s="89"/>
      <c r="AA56" s="94">
        <f>AF63</f>
        <v>0</v>
      </c>
      <c r="AC56">
        <v>4</v>
      </c>
      <c r="AD56">
        <v>4</v>
      </c>
      <c r="AE56" s="95" t="s">
        <v>2</v>
      </c>
      <c r="AF56" s="116"/>
      <c r="AG56" s="89"/>
    </row>
    <row r="57" spans="1:33" ht="18.75" customHeight="1" x14ac:dyDescent="0.2">
      <c r="A57" s="306"/>
      <c r="E57">
        <v>1</v>
      </c>
      <c r="F57">
        <v>4</v>
      </c>
      <c r="G57" s="95" t="s">
        <v>3</v>
      </c>
      <c r="H57" s="116"/>
      <c r="I57" s="96" t="str">
        <f>IF($C$59=COUNTIF($H$56:$H$62,"&gt;0")," ","Die Summe der Arbeits-")</f>
        <v xml:space="preserve"> </v>
      </c>
      <c r="J57" s="97"/>
      <c r="M57">
        <v>2</v>
      </c>
      <c r="N57">
        <v>4</v>
      </c>
      <c r="O57" s="95" t="s">
        <v>3</v>
      </c>
      <c r="P57" s="116"/>
      <c r="Q57" s="120" t="str">
        <f>IF($K$59=COUNTIF($P$56:$P$62,"&gt;0")," ","Die Summe der Arbeits-")</f>
        <v xml:space="preserve"> </v>
      </c>
      <c r="U57">
        <v>3</v>
      </c>
      <c r="V57">
        <v>4</v>
      </c>
      <c r="W57" s="95" t="s">
        <v>3</v>
      </c>
      <c r="X57" s="116"/>
      <c r="Y57" s="120" t="str">
        <f>IF($S$59=COUNTIF($X$56:$X$62,"&gt;0")," ","Die Summe der Arbeits-")</f>
        <v xml:space="preserve"> </v>
      </c>
      <c r="AC57">
        <v>4</v>
      </c>
      <c r="AD57">
        <v>4</v>
      </c>
      <c r="AE57" s="95" t="s">
        <v>3</v>
      </c>
      <c r="AF57" s="116"/>
      <c r="AG57" s="120" t="str">
        <f>IF($AA$59=COUNTIF($AF$56:$AF$62,"&gt;0")," ","Die Summe der Arbeits-")</f>
        <v xml:space="preserve"> </v>
      </c>
    </row>
    <row r="58" spans="1:33" ht="18.75" customHeight="1" x14ac:dyDescent="0.2">
      <c r="A58" s="306"/>
      <c r="C58" t="s">
        <v>4</v>
      </c>
      <c r="E58">
        <v>1</v>
      </c>
      <c r="F58">
        <v>4</v>
      </c>
      <c r="G58" s="95" t="s">
        <v>5</v>
      </c>
      <c r="H58" s="116"/>
      <c r="I58" s="96" t="str">
        <f>IF($C$59=COUNTIF($H$56:$H$62,"&gt;0")," ","tage stimmt nicht mit  der")</f>
        <v xml:space="preserve"> </v>
      </c>
      <c r="J58" s="97"/>
      <c r="K58" t="s">
        <v>4</v>
      </c>
      <c r="M58">
        <v>2</v>
      </c>
      <c r="N58">
        <v>4</v>
      </c>
      <c r="O58" s="95" t="s">
        <v>5</v>
      </c>
      <c r="P58" s="116"/>
      <c r="Q58" s="120" t="str">
        <f>IF($K$59=COUNTIF($P$56:$P$62,"&gt;0")," ","tage stimmt nicht mit  der")</f>
        <v xml:space="preserve"> </v>
      </c>
      <c r="S58" t="s">
        <v>4</v>
      </c>
      <c r="U58">
        <v>3</v>
      </c>
      <c r="V58">
        <v>4</v>
      </c>
      <c r="W58" s="95" t="s">
        <v>5</v>
      </c>
      <c r="X58" s="116"/>
      <c r="Y58" s="120" t="str">
        <f>IF($S$59=COUNTIF($X$56:$X$62,"&gt;0")," ","tage stimmt nicht mit  der")</f>
        <v xml:space="preserve"> </v>
      </c>
      <c r="AA58" t="s">
        <v>4</v>
      </c>
      <c r="AC58">
        <v>4</v>
      </c>
      <c r="AD58">
        <v>4</v>
      </c>
      <c r="AE58" s="95" t="s">
        <v>5</v>
      </c>
      <c r="AF58" s="116"/>
      <c r="AG58" s="120" t="str">
        <f>IF($AA$59=COUNTIF($AF$56:$AF$62,"&gt;0")," ","tage stimmt nicht mit  der")</f>
        <v xml:space="preserve"> </v>
      </c>
    </row>
    <row r="59" spans="1:33" ht="18.75" customHeight="1" x14ac:dyDescent="0.2">
      <c r="A59" s="306"/>
      <c r="C59" s="115"/>
      <c r="E59">
        <v>1</v>
      </c>
      <c r="F59">
        <v>4</v>
      </c>
      <c r="G59" s="95" t="s">
        <v>6</v>
      </c>
      <c r="H59" s="116"/>
      <c r="I59" s="96" t="str">
        <f>IF($C$59=COUNTIF($H$56:$H$62,"&gt;0")," ","Zahl der Arbeitstage/")</f>
        <v xml:space="preserve"> </v>
      </c>
      <c r="J59" s="97"/>
      <c r="K59" s="115"/>
      <c r="M59">
        <v>2</v>
      </c>
      <c r="N59">
        <v>4</v>
      </c>
      <c r="O59" s="95" t="s">
        <v>6</v>
      </c>
      <c r="P59" s="116"/>
      <c r="Q59" s="120" t="str">
        <f>IF($K$59=COUNTIF($P$56:$P$62,"&gt;0")," ","Zahl der Arbeitstage/")</f>
        <v xml:space="preserve"> </v>
      </c>
      <c r="S59" s="115"/>
      <c r="U59">
        <v>3</v>
      </c>
      <c r="V59">
        <v>4</v>
      </c>
      <c r="W59" s="95" t="s">
        <v>6</v>
      </c>
      <c r="X59" s="116"/>
      <c r="Y59" s="120" t="str">
        <f>IF($S$59=COUNTIF($X$56:$X$62,"&gt;0")," ","Zahl der Arbeitstage/")</f>
        <v xml:space="preserve"> </v>
      </c>
      <c r="AA59" s="115"/>
      <c r="AC59">
        <v>4</v>
      </c>
      <c r="AD59">
        <v>4</v>
      </c>
      <c r="AE59" s="95" t="s">
        <v>6</v>
      </c>
      <c r="AF59" s="116"/>
      <c r="AG59" s="120" t="str">
        <f>IF($AA$59=COUNTIF($AF$56:$AF$62,"&gt;0")," ","Zahl der Arbeitstage/")</f>
        <v xml:space="preserve"> </v>
      </c>
    </row>
    <row r="60" spans="1:33" ht="18.75" customHeight="1" x14ac:dyDescent="0.2">
      <c r="A60" s="306"/>
      <c r="E60">
        <v>1</v>
      </c>
      <c r="F60">
        <v>4</v>
      </c>
      <c r="G60" s="95" t="s">
        <v>7</v>
      </c>
      <c r="H60" s="116"/>
      <c r="I60" s="96" t="str">
        <f>IF($C$59=COUNTIF($H$56:$H$62,"&gt;0")," ","Woche überein -")</f>
        <v xml:space="preserve"> </v>
      </c>
      <c r="J60" s="97"/>
      <c r="M60">
        <v>2</v>
      </c>
      <c r="N60">
        <v>4</v>
      </c>
      <c r="O60" s="95" t="s">
        <v>7</v>
      </c>
      <c r="P60" s="116"/>
      <c r="Q60" s="120" t="str">
        <f>IF($K$59=COUNTIF($P$56:$P$62,"&gt;0")," ","Woche überein -")</f>
        <v xml:space="preserve"> </v>
      </c>
      <c r="U60">
        <v>3</v>
      </c>
      <c r="V60">
        <v>4</v>
      </c>
      <c r="W60" s="95" t="s">
        <v>7</v>
      </c>
      <c r="X60" s="116"/>
      <c r="Y60" s="120" t="str">
        <f>IF($S$59=COUNTIF($X$56:$X$62,"&gt;0")," ","Woche überein -")</f>
        <v xml:space="preserve"> </v>
      </c>
      <c r="AC60">
        <v>4</v>
      </c>
      <c r="AD60">
        <v>4</v>
      </c>
      <c r="AE60" s="95" t="s">
        <v>7</v>
      </c>
      <c r="AF60" s="116"/>
      <c r="AG60" s="120" t="str">
        <f>IF($AA$59=COUNTIF($AF$56:$AF$62,"&gt;0")," ","Woche überein -")</f>
        <v xml:space="preserve"> </v>
      </c>
    </row>
    <row r="61" spans="1:33" ht="18.75" customHeight="1" x14ac:dyDescent="0.2">
      <c r="A61" s="306"/>
      <c r="C61" s="10" t="s">
        <v>64</v>
      </c>
      <c r="E61">
        <v>1</v>
      </c>
      <c r="F61">
        <v>4</v>
      </c>
      <c r="G61" s="98" t="s">
        <v>8</v>
      </c>
      <c r="H61" s="117">
        <v>0</v>
      </c>
      <c r="I61" s="96" t="str">
        <f>IF($C$59=COUNTIF($H$56:$H$62,"&gt;0")," ","bitte korrigieren!")</f>
        <v xml:space="preserve"> </v>
      </c>
      <c r="J61" s="97"/>
      <c r="K61" s="10" t="s">
        <v>64</v>
      </c>
      <c r="M61">
        <v>2</v>
      </c>
      <c r="N61">
        <v>4</v>
      </c>
      <c r="O61" s="98" t="s">
        <v>8</v>
      </c>
      <c r="P61" s="117">
        <v>0</v>
      </c>
      <c r="Q61" s="120" t="str">
        <f>IF($K$59=COUNTIF($P$56:$P$62,"&gt;0")," ","bitte korrigieren!")</f>
        <v xml:space="preserve"> </v>
      </c>
      <c r="S61" s="10" t="s">
        <v>64</v>
      </c>
      <c r="U61">
        <v>3</v>
      </c>
      <c r="V61">
        <v>4</v>
      </c>
      <c r="W61" s="98" t="s">
        <v>8</v>
      </c>
      <c r="X61" s="117">
        <v>0</v>
      </c>
      <c r="Y61" s="120" t="str">
        <f>IF($S$59=COUNTIF($X$56:$X$62,"&gt;0")," ","bitte korrigieren!")</f>
        <v xml:space="preserve"> </v>
      </c>
      <c r="AA61" s="10" t="s">
        <v>64</v>
      </c>
      <c r="AC61">
        <v>4</v>
      </c>
      <c r="AD61">
        <v>4</v>
      </c>
      <c r="AE61" s="98" t="s">
        <v>8</v>
      </c>
      <c r="AF61" s="117">
        <v>0</v>
      </c>
      <c r="AG61" s="120" t="str">
        <f>IF($AA$59=COUNTIF($AF$56:$AF$62,"&gt;0")," ","bitte korrigieren!")</f>
        <v xml:space="preserve"> </v>
      </c>
    </row>
    <row r="62" spans="1:33" ht="18.75" customHeight="1" x14ac:dyDescent="0.2">
      <c r="A62" s="306"/>
      <c r="C62" s="94" t="e">
        <f>IF(ISBLANK(C56),"",C56/C59)</f>
        <v>#DIV/0!</v>
      </c>
      <c r="E62">
        <v>1</v>
      </c>
      <c r="F62">
        <v>4</v>
      </c>
      <c r="G62" s="98" t="s">
        <v>9</v>
      </c>
      <c r="H62" s="117">
        <v>0</v>
      </c>
      <c r="I62" s="96"/>
      <c r="J62" s="97"/>
      <c r="K62" s="94" t="e">
        <f>IF(ISBLANK(K56),"",K56/K59)</f>
        <v>#DIV/0!</v>
      </c>
      <c r="M62">
        <v>2</v>
      </c>
      <c r="N62">
        <v>4</v>
      </c>
      <c r="O62" s="98" t="s">
        <v>9</v>
      </c>
      <c r="P62" s="117">
        <v>0</v>
      </c>
      <c r="Q62" s="89"/>
      <c r="S62" s="94" t="e">
        <f>IF(ISBLANK(S56),"",S56/S59)</f>
        <v>#DIV/0!</v>
      </c>
      <c r="U62">
        <v>3</v>
      </c>
      <c r="V62">
        <v>4</v>
      </c>
      <c r="W62" s="98" t="s">
        <v>9</v>
      </c>
      <c r="X62" s="117">
        <v>0</v>
      </c>
      <c r="Y62" s="89"/>
      <c r="AA62" s="94" t="e">
        <f>IF(ISBLANK(AA56),"",AA56/AA59)</f>
        <v>#DIV/0!</v>
      </c>
      <c r="AC62">
        <v>4</v>
      </c>
      <c r="AD62">
        <v>4</v>
      </c>
      <c r="AE62" s="98" t="s">
        <v>9</v>
      </c>
      <c r="AF62" s="117">
        <v>0</v>
      </c>
      <c r="AG62" s="89"/>
    </row>
    <row r="63" spans="1:33" ht="18.75" customHeight="1" x14ac:dyDescent="0.2">
      <c r="A63" s="306"/>
      <c r="C63" s="99"/>
      <c r="G63" s="95" t="s">
        <v>65</v>
      </c>
      <c r="H63" s="100">
        <f>SUM(H56:H62)</f>
        <v>0</v>
      </c>
      <c r="I63" s="101"/>
      <c r="J63" s="97"/>
      <c r="K63" s="99"/>
      <c r="O63" s="95" t="s">
        <v>65</v>
      </c>
      <c r="P63" s="100">
        <f>SUM(P56:P62)</f>
        <v>0</v>
      </c>
      <c r="Q63" s="89"/>
      <c r="S63" s="99"/>
      <c r="W63" s="95" t="s">
        <v>65</v>
      </c>
      <c r="X63" s="100">
        <f>SUM(X56:X62)</f>
        <v>0</v>
      </c>
      <c r="Y63" s="89"/>
      <c r="AA63" s="99"/>
      <c r="AE63" s="95" t="s">
        <v>65</v>
      </c>
      <c r="AF63" s="100">
        <f>SUM(AF56:AF62)</f>
        <v>0</v>
      </c>
      <c r="AG63" s="89"/>
    </row>
    <row r="64" spans="1:33" ht="18.75" customHeight="1" thickBot="1" x14ac:dyDescent="0.25">
      <c r="A64" s="307"/>
      <c r="B64" s="107"/>
      <c r="C64" s="102"/>
      <c r="D64" s="102"/>
      <c r="E64" s="102"/>
      <c r="F64" s="102"/>
      <c r="G64" s="102"/>
      <c r="H64" s="102"/>
      <c r="I64" s="102"/>
      <c r="J64" s="104"/>
      <c r="K64" s="102"/>
      <c r="L64" s="102"/>
      <c r="M64" s="102"/>
      <c r="N64" s="102"/>
      <c r="O64" s="102"/>
      <c r="P64" s="102"/>
      <c r="Q64" s="105"/>
      <c r="R64" s="102"/>
      <c r="S64" s="102"/>
      <c r="T64" s="102"/>
      <c r="U64" s="102"/>
      <c r="V64" s="102"/>
      <c r="W64" s="102"/>
      <c r="X64" s="102"/>
      <c r="Y64" s="105"/>
      <c r="Z64" s="102"/>
      <c r="AA64" s="102"/>
      <c r="AB64" s="102"/>
      <c r="AC64" s="102"/>
      <c r="AD64" s="102"/>
      <c r="AE64" s="102"/>
      <c r="AF64" s="102"/>
      <c r="AG64" s="105"/>
    </row>
    <row r="65" spans="1:33" ht="18.75" customHeight="1" x14ac:dyDescent="0.2">
      <c r="A65" s="305" t="s">
        <v>110</v>
      </c>
      <c r="J65" s="93"/>
      <c r="Q65" s="89"/>
      <c r="Y65" s="89"/>
      <c r="AG65" s="89"/>
    </row>
    <row r="66" spans="1:33" ht="24.75" customHeight="1" x14ac:dyDescent="0.2">
      <c r="A66" s="306"/>
      <c r="C66" t="s">
        <v>54</v>
      </c>
      <c r="G66" s="124"/>
      <c r="H66" s="79"/>
      <c r="I66" s="79"/>
      <c r="J66" s="88"/>
      <c r="K66" t="s">
        <v>54</v>
      </c>
      <c r="O66" s="124"/>
      <c r="P66" s="79"/>
      <c r="Q66" s="89"/>
      <c r="S66" t="s">
        <v>54</v>
      </c>
      <c r="W66" s="124"/>
      <c r="X66" s="79"/>
      <c r="Y66" s="89"/>
      <c r="AA66" t="s">
        <v>54</v>
      </c>
      <c r="AE66" s="124"/>
      <c r="AF66" s="79"/>
      <c r="AG66" s="89"/>
    </row>
    <row r="67" spans="1:33" s="90" customFormat="1" ht="18.75" customHeight="1" x14ac:dyDescent="0.25">
      <c r="A67" s="306"/>
      <c r="C67" s="90" t="s">
        <v>55</v>
      </c>
      <c r="J67" s="91"/>
      <c r="K67" s="90" t="s">
        <v>56</v>
      </c>
      <c r="Q67" s="92"/>
      <c r="S67" s="90" t="s">
        <v>57</v>
      </c>
      <c r="Y67" s="92"/>
      <c r="AA67" s="90" t="s">
        <v>109</v>
      </c>
      <c r="AG67" s="92"/>
    </row>
    <row r="68" spans="1:33" ht="18.75" customHeight="1" x14ac:dyDescent="0.2">
      <c r="A68" s="306"/>
      <c r="C68" s="127" t="s">
        <v>1</v>
      </c>
      <c r="G68" s="10" t="s">
        <v>67</v>
      </c>
      <c r="J68" s="93"/>
      <c r="K68" s="127" t="s">
        <v>1</v>
      </c>
      <c r="O68" s="10" t="s">
        <v>67</v>
      </c>
      <c r="Q68" s="89"/>
      <c r="S68" s="127" t="s">
        <v>1</v>
      </c>
      <c r="W68" s="10" t="s">
        <v>67</v>
      </c>
      <c r="Y68" s="89"/>
      <c r="AA68" s="127" t="s">
        <v>1</v>
      </c>
      <c r="AE68" s="10" t="s">
        <v>67</v>
      </c>
      <c r="AG68" s="89"/>
    </row>
    <row r="69" spans="1:33" ht="18.75" customHeight="1" x14ac:dyDescent="0.2">
      <c r="A69" s="306"/>
      <c r="C69" s="94">
        <f>H76</f>
        <v>0</v>
      </c>
      <c r="E69">
        <v>1</v>
      </c>
      <c r="F69">
        <v>5</v>
      </c>
      <c r="G69" s="95" t="s">
        <v>2</v>
      </c>
      <c r="H69" s="116"/>
      <c r="J69" s="93"/>
      <c r="K69" s="94">
        <f>P76</f>
        <v>0</v>
      </c>
      <c r="M69">
        <v>2</v>
      </c>
      <c r="N69">
        <v>5</v>
      </c>
      <c r="O69" s="95" t="s">
        <v>2</v>
      </c>
      <c r="P69" s="116"/>
      <c r="Q69" s="89"/>
      <c r="S69" s="114">
        <f>X76</f>
        <v>0</v>
      </c>
      <c r="U69">
        <v>3</v>
      </c>
      <c r="V69">
        <v>5</v>
      </c>
      <c r="W69" s="95" t="s">
        <v>2</v>
      </c>
      <c r="X69" s="116"/>
      <c r="Y69" s="89"/>
      <c r="AA69" s="94">
        <f>AF76</f>
        <v>0</v>
      </c>
      <c r="AC69">
        <v>4</v>
      </c>
      <c r="AD69">
        <v>5</v>
      </c>
      <c r="AE69" s="95" t="s">
        <v>2</v>
      </c>
      <c r="AF69" s="116"/>
      <c r="AG69" s="89"/>
    </row>
    <row r="70" spans="1:33" ht="18.75" customHeight="1" x14ac:dyDescent="0.2">
      <c r="A70" s="306"/>
      <c r="E70">
        <v>1</v>
      </c>
      <c r="F70">
        <v>5</v>
      </c>
      <c r="G70" s="95" t="s">
        <v>3</v>
      </c>
      <c r="H70" s="116"/>
      <c r="I70" s="96" t="str">
        <f>IF($C$72=COUNTIF($H$69:$H$75,"&gt;0")," ","Die Summe der Arbeits-")</f>
        <v xml:space="preserve"> </v>
      </c>
      <c r="J70" s="97"/>
      <c r="M70">
        <v>2</v>
      </c>
      <c r="N70">
        <v>5</v>
      </c>
      <c r="O70" s="95" t="s">
        <v>3</v>
      </c>
      <c r="P70" s="116"/>
      <c r="Q70" s="120" t="str">
        <f>IF($K$72=COUNTIF($P$69:$P$75,"&gt;0")," ","Die Summe der Arbeits-")</f>
        <v xml:space="preserve"> </v>
      </c>
      <c r="U70">
        <v>3</v>
      </c>
      <c r="V70">
        <v>5</v>
      </c>
      <c r="W70" s="95" t="s">
        <v>3</v>
      </c>
      <c r="X70" s="116"/>
      <c r="Y70" s="120" t="str">
        <f>IF($S$72=COUNTIF($X$69:$X$75,"&gt;0")," ","Die Summe der Arbeits-")</f>
        <v xml:space="preserve"> </v>
      </c>
      <c r="AC70">
        <v>4</v>
      </c>
      <c r="AD70">
        <v>5</v>
      </c>
      <c r="AE70" s="95" t="s">
        <v>3</v>
      </c>
      <c r="AF70" s="116"/>
      <c r="AG70" s="120" t="str">
        <f>IF($AA$72=COUNTIF($AF$69:$AF$75,"&gt;0")," ","Die Summe der Arbeits-")</f>
        <v xml:space="preserve"> </v>
      </c>
    </row>
    <row r="71" spans="1:33" ht="18.75" customHeight="1" x14ac:dyDescent="0.2">
      <c r="A71" s="306"/>
      <c r="C71" t="s">
        <v>4</v>
      </c>
      <c r="E71">
        <v>1</v>
      </c>
      <c r="F71">
        <v>5</v>
      </c>
      <c r="G71" s="95" t="s">
        <v>5</v>
      </c>
      <c r="H71" s="116"/>
      <c r="I71" s="96" t="str">
        <f>IF($C$72=COUNTIF($H$69:$H$75,"&gt;0")," ","tage stimmt nicht mit  der")</f>
        <v xml:space="preserve"> </v>
      </c>
      <c r="J71" s="97"/>
      <c r="K71" t="s">
        <v>4</v>
      </c>
      <c r="M71">
        <v>2</v>
      </c>
      <c r="N71">
        <v>5</v>
      </c>
      <c r="O71" s="95" t="s">
        <v>5</v>
      </c>
      <c r="P71" s="116"/>
      <c r="Q71" s="120" t="str">
        <f>IF($K$72=COUNTIF($P$69:$P$75,"&gt;0")," ","tage stimmt nicht mit  der")</f>
        <v xml:space="preserve"> </v>
      </c>
      <c r="S71" t="s">
        <v>4</v>
      </c>
      <c r="U71">
        <v>3</v>
      </c>
      <c r="V71">
        <v>5</v>
      </c>
      <c r="W71" s="95" t="s">
        <v>5</v>
      </c>
      <c r="X71" s="116"/>
      <c r="Y71" s="120" t="str">
        <f>IF($S$72=COUNTIF($X$69:$X$75,"&gt;0")," ","tage stimmt nicht mit  der")</f>
        <v xml:space="preserve"> </v>
      </c>
      <c r="AA71" t="s">
        <v>4</v>
      </c>
      <c r="AC71">
        <v>4</v>
      </c>
      <c r="AD71">
        <v>5</v>
      </c>
      <c r="AE71" s="95" t="s">
        <v>5</v>
      </c>
      <c r="AF71" s="116"/>
      <c r="AG71" s="120" t="str">
        <f>IF($AA$72=COUNTIF($AF$69:$AF$75,"&gt;0")," ","tage stimmt nicht mit  der")</f>
        <v xml:space="preserve"> </v>
      </c>
    </row>
    <row r="72" spans="1:33" ht="18.75" customHeight="1" x14ac:dyDescent="0.2">
      <c r="A72" s="306"/>
      <c r="C72" s="115"/>
      <c r="E72">
        <v>1</v>
      </c>
      <c r="F72">
        <v>5</v>
      </c>
      <c r="G72" s="95" t="s">
        <v>6</v>
      </c>
      <c r="H72" s="116"/>
      <c r="I72" s="96" t="str">
        <f>IF($C$72=COUNTIF($H$69:$H$75,"&gt;0")," ","Zahl der Arbeitstage/")</f>
        <v xml:space="preserve"> </v>
      </c>
      <c r="J72" s="97"/>
      <c r="K72" s="115"/>
      <c r="M72">
        <v>2</v>
      </c>
      <c r="N72">
        <v>5</v>
      </c>
      <c r="O72" s="95" t="s">
        <v>6</v>
      </c>
      <c r="P72" s="116"/>
      <c r="Q72" s="120" t="str">
        <f>IF($K$72=COUNTIF($P$69:$P$75,"&gt;0")," ","Zahl der Arbeitstage/")</f>
        <v xml:space="preserve"> </v>
      </c>
      <c r="S72" s="115"/>
      <c r="U72">
        <v>3</v>
      </c>
      <c r="V72">
        <v>5</v>
      </c>
      <c r="W72" s="95" t="s">
        <v>6</v>
      </c>
      <c r="X72" s="116"/>
      <c r="Y72" s="120" t="str">
        <f>IF($S$72=COUNTIF($X$69:$X$75,"&gt;0")," ","Zahl der Arbeitstage/")</f>
        <v xml:space="preserve"> </v>
      </c>
      <c r="AA72" s="115"/>
      <c r="AC72">
        <v>4</v>
      </c>
      <c r="AD72">
        <v>5</v>
      </c>
      <c r="AE72" s="95" t="s">
        <v>6</v>
      </c>
      <c r="AF72" s="116"/>
      <c r="AG72" s="120" t="str">
        <f>IF($AA$72=COUNTIF($AF$69:$AF$75,"&gt;0")," ","Zahl der Arbeitstage/")</f>
        <v xml:space="preserve"> </v>
      </c>
    </row>
    <row r="73" spans="1:33" ht="18.75" customHeight="1" x14ac:dyDescent="0.2">
      <c r="A73" s="306"/>
      <c r="E73">
        <v>1</v>
      </c>
      <c r="F73">
        <v>5</v>
      </c>
      <c r="G73" s="95" t="s">
        <v>7</v>
      </c>
      <c r="H73" s="116"/>
      <c r="I73" s="96" t="str">
        <f>IF($C$72=COUNTIF($H$69:$H$75,"&gt;0")," ","Woche überein -")</f>
        <v xml:space="preserve"> </v>
      </c>
      <c r="J73" s="97"/>
      <c r="M73">
        <v>2</v>
      </c>
      <c r="N73">
        <v>5</v>
      </c>
      <c r="O73" s="95" t="s">
        <v>7</v>
      </c>
      <c r="P73" s="116"/>
      <c r="Q73" s="120" t="str">
        <f>IF($K$72=COUNTIF($P$69:$P$75,"&gt;0")," ","Woche überein -")</f>
        <v xml:space="preserve"> </v>
      </c>
      <c r="U73">
        <v>3</v>
      </c>
      <c r="V73">
        <v>5</v>
      </c>
      <c r="W73" s="95" t="s">
        <v>7</v>
      </c>
      <c r="X73" s="116"/>
      <c r="Y73" s="120" t="str">
        <f>IF($S$72=COUNTIF($X$69:$X$75,"&gt;0")," ","Woche überein -")</f>
        <v xml:space="preserve"> </v>
      </c>
      <c r="AC73">
        <v>4</v>
      </c>
      <c r="AD73">
        <v>5</v>
      </c>
      <c r="AE73" s="95" t="s">
        <v>7</v>
      </c>
      <c r="AF73" s="116"/>
      <c r="AG73" s="120" t="str">
        <f>IF($AA$72=COUNTIF($AF$69:$AF$75,"&gt;0")," ","Woche überein -")</f>
        <v xml:space="preserve"> </v>
      </c>
    </row>
    <row r="74" spans="1:33" ht="18.75" customHeight="1" x14ac:dyDescent="0.2">
      <c r="A74" s="306"/>
      <c r="C74" s="10" t="s">
        <v>64</v>
      </c>
      <c r="E74">
        <v>1</v>
      </c>
      <c r="F74">
        <v>5</v>
      </c>
      <c r="G74" s="98" t="s">
        <v>8</v>
      </c>
      <c r="H74" s="117">
        <v>0</v>
      </c>
      <c r="I74" s="96" t="str">
        <f>IF($C$72=COUNTIF($H$69:$H$75,"&gt;0")," ","bitte korrigieren!")</f>
        <v xml:space="preserve"> </v>
      </c>
      <c r="J74" s="97"/>
      <c r="K74" s="10" t="s">
        <v>64</v>
      </c>
      <c r="M74">
        <v>2</v>
      </c>
      <c r="N74">
        <v>5</v>
      </c>
      <c r="O74" s="98" t="s">
        <v>8</v>
      </c>
      <c r="P74" s="117">
        <v>0</v>
      </c>
      <c r="Q74" s="120" t="str">
        <f>IF($K$72=COUNTIF($P$69:$P$75,"&gt;0")," ","bitte korrigieren!")</f>
        <v xml:space="preserve"> </v>
      </c>
      <c r="S74" s="10" t="s">
        <v>64</v>
      </c>
      <c r="U74">
        <v>3</v>
      </c>
      <c r="V74">
        <v>5</v>
      </c>
      <c r="W74" s="98" t="s">
        <v>8</v>
      </c>
      <c r="X74" s="117">
        <v>0</v>
      </c>
      <c r="Y74" s="120" t="str">
        <f>IF($S$72=COUNTIF($X$69:$X$75,"&gt;0")," ","bitte korrigieren!")</f>
        <v xml:space="preserve"> </v>
      </c>
      <c r="AA74" s="10" t="s">
        <v>64</v>
      </c>
      <c r="AC74">
        <v>4</v>
      </c>
      <c r="AD74">
        <v>5</v>
      </c>
      <c r="AE74" s="98" t="s">
        <v>8</v>
      </c>
      <c r="AF74" s="117">
        <v>0</v>
      </c>
      <c r="AG74" s="120" t="str">
        <f>IF($AA$72=COUNTIF($AF$69:$AF$75,"&gt;0")," ","bitte korrigieren!")</f>
        <v xml:space="preserve"> </v>
      </c>
    </row>
    <row r="75" spans="1:33" ht="18.75" customHeight="1" x14ac:dyDescent="0.2">
      <c r="A75" s="306"/>
      <c r="C75" s="94" t="e">
        <f>IF(ISBLANK(C69),"",C69/C72)</f>
        <v>#DIV/0!</v>
      </c>
      <c r="E75">
        <v>1</v>
      </c>
      <c r="F75">
        <v>5</v>
      </c>
      <c r="G75" s="98" t="s">
        <v>9</v>
      </c>
      <c r="H75" s="117">
        <v>0</v>
      </c>
      <c r="I75" s="96"/>
      <c r="J75" s="97"/>
      <c r="K75" s="94" t="e">
        <f>IF(ISBLANK(K69),"",K69/K72)</f>
        <v>#DIV/0!</v>
      </c>
      <c r="M75">
        <v>2</v>
      </c>
      <c r="N75">
        <v>5</v>
      </c>
      <c r="O75" s="98" t="s">
        <v>9</v>
      </c>
      <c r="P75" s="117">
        <v>0</v>
      </c>
      <c r="Q75" s="89"/>
      <c r="S75" s="94" t="e">
        <f>IF(ISBLANK(S69),"",S69/S72)</f>
        <v>#DIV/0!</v>
      </c>
      <c r="U75">
        <v>3</v>
      </c>
      <c r="V75">
        <v>5</v>
      </c>
      <c r="W75" s="98" t="s">
        <v>9</v>
      </c>
      <c r="X75" s="117">
        <v>0</v>
      </c>
      <c r="Y75" s="89"/>
      <c r="AA75" s="94" t="e">
        <f>IF(ISBLANK(AA69),"",AA69/AA72)</f>
        <v>#DIV/0!</v>
      </c>
      <c r="AC75">
        <v>4</v>
      </c>
      <c r="AD75">
        <v>5</v>
      </c>
      <c r="AE75" s="98" t="s">
        <v>9</v>
      </c>
      <c r="AF75" s="117">
        <v>0</v>
      </c>
      <c r="AG75" s="89"/>
    </row>
    <row r="76" spans="1:33" ht="18.75" customHeight="1" x14ac:dyDescent="0.2">
      <c r="A76" s="306"/>
      <c r="C76" s="99"/>
      <c r="G76" s="95" t="s">
        <v>65</v>
      </c>
      <c r="H76" s="100">
        <f>SUM(H69:H75)</f>
        <v>0</v>
      </c>
      <c r="I76" s="101"/>
      <c r="J76" s="97"/>
      <c r="K76" s="99"/>
      <c r="O76" s="95" t="s">
        <v>65</v>
      </c>
      <c r="P76" s="100">
        <f>SUM(P69:P75)</f>
        <v>0</v>
      </c>
      <c r="Q76" s="89"/>
      <c r="S76" s="99"/>
      <c r="W76" s="95" t="s">
        <v>65</v>
      </c>
      <c r="X76" s="100">
        <f>SUM(X69:X75)</f>
        <v>0</v>
      </c>
      <c r="Y76" s="89"/>
      <c r="AA76" s="99"/>
      <c r="AE76" s="95" t="s">
        <v>65</v>
      </c>
      <c r="AF76" s="100">
        <f>SUM(AF69:AF75)</f>
        <v>0</v>
      </c>
      <c r="AG76" s="89"/>
    </row>
    <row r="77" spans="1:33" ht="18.75" customHeight="1" thickBot="1" x14ac:dyDescent="0.25">
      <c r="A77" s="307"/>
      <c r="B77" s="107"/>
      <c r="C77" s="102"/>
      <c r="D77" s="102"/>
      <c r="E77" s="102"/>
      <c r="F77" s="102"/>
      <c r="G77" s="102"/>
      <c r="H77" s="102"/>
      <c r="I77" s="102"/>
      <c r="J77" s="104"/>
      <c r="K77" s="102"/>
      <c r="L77" s="102"/>
      <c r="M77" s="102"/>
      <c r="N77" s="102"/>
      <c r="O77" s="102"/>
      <c r="P77" s="102"/>
      <c r="Q77" s="105"/>
      <c r="R77" s="102"/>
      <c r="S77" s="102"/>
      <c r="T77" s="102"/>
      <c r="U77" s="102"/>
      <c r="V77" s="102"/>
      <c r="W77" s="102"/>
      <c r="X77" s="102"/>
      <c r="Y77" s="105"/>
      <c r="Z77" s="102"/>
      <c r="AA77" s="102"/>
      <c r="AB77" s="102"/>
      <c r="AC77" s="102"/>
      <c r="AD77" s="102"/>
      <c r="AE77" s="102"/>
      <c r="AF77" s="102"/>
      <c r="AG77" s="105"/>
    </row>
    <row r="78" spans="1:33" ht="18.75" customHeight="1" x14ac:dyDescent="0.2">
      <c r="A78" s="155"/>
    </row>
    <row r="79" spans="1:33" ht="18.75" customHeight="1" x14ac:dyDescent="0.2">
      <c r="A79" s="155"/>
    </row>
    <row r="80" spans="1:33" ht="18.75" customHeight="1" x14ac:dyDescent="0.2">
      <c r="A80" s="155"/>
    </row>
    <row r="81" spans="1:32" ht="18.75" customHeight="1" x14ac:dyDescent="0.2">
      <c r="A81" s="155"/>
    </row>
    <row r="82" spans="1:32" ht="18.75" customHeight="1" x14ac:dyDescent="0.2">
      <c r="A82" s="155"/>
    </row>
    <row r="84" spans="1:32" ht="80.25" customHeight="1" x14ac:dyDescent="0.3">
      <c r="A84" s="108" t="s">
        <v>66</v>
      </c>
      <c r="C84" s="118">
        <f>C17+C30+C43+C56+C69</f>
        <v>0</v>
      </c>
      <c r="E84" s="304" t="str">
        <f>IF(C84=H84,"OK","Die Summe der Zeiten stimmt nicht mit der angegebenen Wochenarbeitszeit überein - bitte korrigieren!")</f>
        <v>OK</v>
      </c>
      <c r="F84" s="304"/>
      <c r="G84" s="304"/>
      <c r="H84" s="81">
        <f>SUM(H24+H37+H50+H63+H76)</f>
        <v>0</v>
      </c>
      <c r="K84" s="118">
        <f>K17+K30+K43+K56+K69</f>
        <v>0</v>
      </c>
      <c r="M84" s="304" t="str">
        <f>IF(K84=P84,"OK","Die Summe der Zeiten stimmt nicht mit der angegebenen Wochenarbeitszeit überein - bitte korrigieren!")</f>
        <v>OK</v>
      </c>
      <c r="N84" s="304"/>
      <c r="O84" s="304"/>
      <c r="P84" s="81">
        <f>SUM(P24+P37+P50+P63+P76)</f>
        <v>0</v>
      </c>
      <c r="S84" s="118">
        <f>S17+S30+S43+S56+S69</f>
        <v>0</v>
      </c>
      <c r="U84" s="304" t="str">
        <f>IF(S84=X84,"OK","Die Summe der Zeiten stimmt nicht mit der angegebenen Wochenarbeitszeit überein - bitte korrigieren!")</f>
        <v>OK</v>
      </c>
      <c r="V84" s="304"/>
      <c r="W84" s="304"/>
      <c r="X84" s="81">
        <f>SUM(X24+X37+X50+X63+X76)</f>
        <v>0</v>
      </c>
      <c r="AA84" s="118">
        <f>AA17+AA30+AA43+AA56+AA69</f>
        <v>0</v>
      </c>
      <c r="AC84" s="304" t="str">
        <f>IF(AA84=AF84,"OK","Die Summe der Zeiten stimmt nicht mit der angegebenen Wochenarbeitszeit überein - bitte korrigieren!")</f>
        <v>OK</v>
      </c>
      <c r="AD84" s="304"/>
      <c r="AE84" s="304"/>
      <c r="AF84" s="81">
        <f>SUM(AF24+AF37+AF50+AF63+AF76)</f>
        <v>0</v>
      </c>
    </row>
    <row r="92" spans="1:32" x14ac:dyDescent="0.2">
      <c r="G92" s="119"/>
      <c r="H92" s="119"/>
      <c r="I92" s="119"/>
    </row>
  </sheetData>
  <mergeCells count="11">
    <mergeCell ref="A13:A25"/>
    <mergeCell ref="G2:I2"/>
    <mergeCell ref="G3:I3"/>
    <mergeCell ref="E84:G84"/>
    <mergeCell ref="M84:O84"/>
    <mergeCell ref="AC84:AE84"/>
    <mergeCell ref="U84:W84"/>
    <mergeCell ref="A26:A38"/>
    <mergeCell ref="A39:A51"/>
    <mergeCell ref="A52:A64"/>
    <mergeCell ref="A65:A77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3" tint="-0.499984740745262"/>
    <pageSetUpPr fitToPage="1"/>
  </sheetPr>
  <dimension ref="A1:AD58"/>
  <sheetViews>
    <sheetView showGridLines="0" zoomScale="70" zoomScaleNormal="70" workbookViewId="0">
      <selection activeCell="AI37" sqref="AI37"/>
    </sheetView>
  </sheetViews>
  <sheetFormatPr baseColWidth="10" defaultColWidth="11.42578125" defaultRowHeight="15" x14ac:dyDescent="0.2"/>
  <cols>
    <col min="1" max="1" width="15.28515625" style="209" bestFit="1" customWidth="1"/>
    <col min="2" max="2" width="13.28515625" style="206" bestFit="1" customWidth="1"/>
    <col min="3" max="3" width="6" style="206" customWidth="1"/>
    <col min="4" max="4" width="17.42578125" style="206" bestFit="1" customWidth="1"/>
    <col min="5" max="10" width="9.28515625" style="206" customWidth="1"/>
    <col min="11" max="12" width="11.5703125" style="206" customWidth="1"/>
    <col min="13" max="13" width="9.28515625" style="206" customWidth="1"/>
    <col min="14" max="14" width="9.28515625" style="210" customWidth="1"/>
    <col min="15" max="15" width="11.42578125" style="206" customWidth="1"/>
    <col min="16" max="16" width="11.42578125" style="206"/>
    <col min="17" max="17" width="12.5703125" style="206" hidden="1" customWidth="1"/>
    <col min="18" max="18" width="2.5703125" style="206" hidden="1" customWidth="1"/>
    <col min="19" max="19" width="2.5703125" style="207" hidden="1" customWidth="1"/>
    <col min="20" max="20" width="5.7109375" style="207" hidden="1" customWidth="1"/>
    <col min="21" max="21" width="11" style="207" hidden="1" customWidth="1"/>
    <col min="22" max="22" width="11" style="208" hidden="1" customWidth="1"/>
    <col min="23" max="23" width="11" style="206" hidden="1" customWidth="1"/>
    <col min="24" max="24" width="14.7109375" style="206" hidden="1" customWidth="1"/>
    <col min="25" max="26" width="11" style="206" hidden="1" customWidth="1"/>
    <col min="27" max="27" width="18.42578125" style="206" hidden="1" customWidth="1"/>
    <col min="28" max="30" width="11.42578125" style="206" hidden="1" customWidth="1"/>
    <col min="31" max="31" width="11.42578125" style="206" customWidth="1"/>
    <col min="32" max="16384" width="11.42578125" style="206"/>
  </cols>
  <sheetData>
    <row r="1" spans="1:27" ht="25.5" x14ac:dyDescent="0.35">
      <c r="A1" s="322" t="s">
        <v>13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4"/>
      <c r="AA1" s="206" t="e">
        <f>IF((#REF!=6)*AND(#REF!&gt;#REF!),#REF!,#REF!)</f>
        <v>#REF!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26" t="s">
        <v>58</v>
      </c>
      <c r="L3" s="326"/>
      <c r="M3" s="325">
        <f>IF(M4=1,Person!G14, IF(M4=2,Person!O14,IF(M4=3,Person!W14,IF(M4=4,Person!AE14,"FALSCH"))))</f>
        <v>0</v>
      </c>
      <c r="N3" s="325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26" t="s">
        <v>59</v>
      </c>
      <c r="L4" s="326"/>
      <c r="M4" s="46">
        <v>1</v>
      </c>
      <c r="N4" s="211"/>
      <c r="AA4" s="206" t="e">
        <f>IF(#REF!=6+AND(#REF!&lt;#REF!),#REF!,#REF!)</f>
        <v>#REF!</v>
      </c>
    </row>
    <row r="5" spans="1:27" s="215" customFormat="1" ht="39" customHeight="1" x14ac:dyDescent="0.4">
      <c r="A5" s="61"/>
      <c r="B5" s="52">
        <v>46023</v>
      </c>
      <c r="C5" s="52"/>
      <c r="D5" s="52"/>
      <c r="E5" s="52"/>
      <c r="F5" s="52"/>
      <c r="G5" s="214"/>
      <c r="H5" s="212"/>
      <c r="I5" s="213"/>
      <c r="J5" s="213"/>
      <c r="K5" s="213"/>
      <c r="L5" s="213"/>
      <c r="M5" s="213"/>
      <c r="N5" s="213"/>
      <c r="S5" s="216"/>
      <c r="T5" s="216"/>
      <c r="U5" s="216"/>
      <c r="V5" s="217"/>
      <c r="AA5" s="206"/>
    </row>
    <row r="6" spans="1:27" ht="21" customHeight="1" x14ac:dyDescent="0.2">
      <c r="A6" s="218"/>
      <c r="B6" s="219"/>
      <c r="C6" s="219"/>
      <c r="N6" s="206"/>
      <c r="AA6" s="206" t="e">
        <f>IF(AND(#REF!=6,#REF!&gt;#REF!),#REF!,#REF!)</f>
        <v>#REF!</v>
      </c>
    </row>
    <row r="7" spans="1:27" ht="24" customHeight="1" x14ac:dyDescent="0.25">
      <c r="A7" s="220" t="s">
        <v>14</v>
      </c>
      <c r="B7" s="221"/>
      <c r="C7" s="222" t="s">
        <v>15</v>
      </c>
      <c r="D7" s="223" t="s">
        <v>52</v>
      </c>
      <c r="E7" s="224" t="s">
        <v>16</v>
      </c>
      <c r="F7" s="224"/>
      <c r="G7" s="225" t="s">
        <v>17</v>
      </c>
      <c r="H7" s="224"/>
      <c r="I7" s="225" t="s">
        <v>18</v>
      </c>
      <c r="J7" s="226"/>
      <c r="K7" s="25" t="s">
        <v>14</v>
      </c>
      <c r="L7" s="26" t="s">
        <v>14</v>
      </c>
      <c r="M7" s="227" t="s">
        <v>19</v>
      </c>
      <c r="N7" s="228" t="s">
        <v>19</v>
      </c>
      <c r="O7" s="318" t="s">
        <v>72</v>
      </c>
      <c r="P7" s="319"/>
    </row>
    <row r="8" spans="1:27" ht="24" customHeight="1" x14ac:dyDescent="0.25">
      <c r="A8" s="229"/>
      <c r="B8" s="230"/>
      <c r="C8" s="231" t="s">
        <v>20</v>
      </c>
      <c r="D8" s="232" t="s">
        <v>51</v>
      </c>
      <c r="E8" s="233" t="s">
        <v>21</v>
      </c>
      <c r="F8" s="234" t="s">
        <v>22</v>
      </c>
      <c r="G8" s="234" t="s">
        <v>21</v>
      </c>
      <c r="H8" s="234" t="s">
        <v>22</v>
      </c>
      <c r="I8" s="234" t="s">
        <v>21</v>
      </c>
      <c r="J8" s="232" t="s">
        <v>22</v>
      </c>
      <c r="K8" s="32" t="s">
        <v>23</v>
      </c>
      <c r="L8" s="34" t="s">
        <v>24</v>
      </c>
      <c r="M8" s="235" t="s">
        <v>23</v>
      </c>
      <c r="N8" s="234" t="s">
        <v>24</v>
      </c>
      <c r="O8" s="320"/>
      <c r="P8" s="321"/>
      <c r="R8" s="315" t="s">
        <v>68</v>
      </c>
      <c r="S8" s="316"/>
      <c r="T8" s="316"/>
      <c r="U8" s="316"/>
      <c r="V8" s="316"/>
      <c r="W8" s="317"/>
      <c r="X8" s="206" t="s">
        <v>16</v>
      </c>
      <c r="Y8" s="206" t="s">
        <v>69</v>
      </c>
      <c r="Z8" s="206" t="s">
        <v>70</v>
      </c>
      <c r="AA8" s="206" t="s">
        <v>71</v>
      </c>
    </row>
    <row r="9" spans="1:27" ht="24" customHeight="1" x14ac:dyDescent="0.2">
      <c r="A9" s="128">
        <f>Kalender!N5</f>
        <v>46023</v>
      </c>
      <c r="B9" s="284" t="str">
        <f>Kalender!O5</f>
        <v>Do</v>
      </c>
      <c r="C9" s="254">
        <v>2</v>
      </c>
      <c r="D9" s="244" t="str">
        <f>IF(C9=0,"arbeitsfreier Tag",IF(C9=1,"AZ",IF(C9=2,"gesetzl. Feiertag",IF(C9=3,"Tarifurlaub",IF(C9=4,"Sonderurlaub",IF(C9=5,"krank (Arbeitsunfähigkeit)",IF(C9=6,"Aus-/Weiterbildung/Dienstreise","Zeitausgleich")))))))</f>
        <v>gesetzl. Feiertag</v>
      </c>
      <c r="E9" s="244"/>
      <c r="F9" s="244"/>
      <c r="G9" s="244"/>
      <c r="H9" s="244"/>
      <c r="I9" s="244"/>
      <c r="J9" s="244"/>
      <c r="K9" s="244">
        <f t="shared" ref="K9:K38" si="0">IF(C9=0,Z9,IF(C9=1,Z9,IF(C9=2,L9,IF(C9=3,L9,IF(C9=4,L9,IF(C9=5,L9,IF(C9=6,AA9,IF(C9=7,0,"falsch"))))))))</f>
        <v>0</v>
      </c>
      <c r="L9" s="244">
        <f>SUM(W9)</f>
        <v>0</v>
      </c>
      <c r="M9" s="206">
        <v>1</v>
      </c>
      <c r="N9" s="236"/>
      <c r="O9" s="313"/>
      <c r="P9" s="314"/>
      <c r="Q9" s="206" t="str">
        <f t="shared" ref="Q9:Q39" si="1">B9</f>
        <v>Do</v>
      </c>
      <c r="R9" s="207">
        <f>SUM($M$4)</f>
        <v>1</v>
      </c>
      <c r="S9" s="207">
        <f>SUM($M$9)</f>
        <v>1</v>
      </c>
      <c r="T9" s="207">
        <f>VLOOKUP(Q9,Varianten_Kombi!M:N,2,0)</f>
        <v>4</v>
      </c>
      <c r="U9" s="207">
        <f>C9</f>
        <v>2</v>
      </c>
      <c r="V9" s="208" t="str">
        <f>CONCATENATE(R9,S9,T9,U9)</f>
        <v>1142</v>
      </c>
      <c r="W9" s="206">
        <f>VLOOKUP(V9,Varianten_Kombi!$F$3:$H$1123,3,0)</f>
        <v>0</v>
      </c>
      <c r="X9" s="237">
        <f>(F9-E9)*24</f>
        <v>0</v>
      </c>
      <c r="Y9" s="237">
        <f>((H9-G9)+(J9-I9))*24</f>
        <v>0</v>
      </c>
      <c r="Z9" s="238">
        <f t="shared" ref="Z9" si="2">IF(X9&gt;9.5,IF(Y9&gt;0.75,(X9-Y9),(X9-0.75)),IF(X9&gt;6,IF(Y9&gt;0.5,(X9-Y9),(X9-0.5)),IF(X9&lt;=6,(X9-Y9))))</f>
        <v>0</v>
      </c>
      <c r="AA9" s="206">
        <f>IF((C9=6)*AND(Z9&gt;L9),Z9,L9)</f>
        <v>0</v>
      </c>
    </row>
    <row r="10" spans="1:27" ht="24" customHeight="1" x14ac:dyDescent="0.2">
      <c r="A10" s="128">
        <f>Kalender!N6</f>
        <v>46024</v>
      </c>
      <c r="B10" s="284" t="str">
        <f>Kalender!O6</f>
        <v>Fr</v>
      </c>
      <c r="C10" s="3">
        <v>1</v>
      </c>
      <c r="D10" s="12" t="str">
        <f>IF(C10=0,"arbeitsfreier Tag",IF(C10=1,"AZ",IF(C10=2,"gesetzl. Feiertag",IF(C10=3,"Tarifurlaub",IF(C10=4,"Sonderurlaub",IF(C10=5,"krank (Arbeitsunfähigkeit)",IF(C10=6,"Aus-/Weiterbildung/Dienstreise","Zeitausgleich")))))))</f>
        <v>AZ</v>
      </c>
      <c r="E10" s="240"/>
      <c r="F10" s="240"/>
      <c r="G10" s="240"/>
      <c r="H10" s="240"/>
      <c r="I10" s="240"/>
      <c r="J10" s="240"/>
      <c r="K10" s="41">
        <f t="shared" si="0"/>
        <v>0</v>
      </c>
      <c r="L10" s="37">
        <f>SUM(W10)</f>
        <v>0</v>
      </c>
      <c r="O10" s="313"/>
      <c r="P10" s="314"/>
      <c r="Q10" s="206" t="str">
        <f t="shared" si="1"/>
        <v>Fr</v>
      </c>
      <c r="R10" s="207">
        <f t="shared" ref="R10:R39" si="3">SUM($M$4)</f>
        <v>1</v>
      </c>
      <c r="S10" s="207">
        <f t="shared" ref="S10:S12" si="4">SUM($M$9)</f>
        <v>1</v>
      </c>
      <c r="T10" s="207">
        <f>VLOOKUP(Q10,Varianten_Kombi!M:N,2,0)</f>
        <v>5</v>
      </c>
      <c r="U10" s="207">
        <f t="shared" ref="U10:U39" si="5">C10</f>
        <v>1</v>
      </c>
      <c r="V10" s="208" t="str">
        <f t="shared" ref="V10:V39" si="6">CONCATENATE(R10,S10,T10,U10)</f>
        <v>1151</v>
      </c>
      <c r="W10" s="206">
        <f>VLOOKUP(V10,Varianten_Kombi!$F$3:$H$1123,3,0)</f>
        <v>0</v>
      </c>
      <c r="X10" s="237">
        <f t="shared" ref="X10:X39" si="7">(F10-E10)*24</f>
        <v>0</v>
      </c>
      <c r="Y10" s="237">
        <f t="shared" ref="Y10:Y39" si="8">((H10-G10)+(J10-I10))*24</f>
        <v>0</v>
      </c>
      <c r="Z10" s="238">
        <f t="shared" ref="Z10:Z39" si="9">IF(X10&gt;9.5,IF(Y10&gt;0.75,(X10-Y10),(X10-0.75)),IF(X10&gt;6,IF(Y10&gt;0.5,(X10-Y10),(X10-0.5)),IF(X10&lt;=6,(X10-Y10))))</f>
        <v>0</v>
      </c>
      <c r="AA10" s="206">
        <f t="shared" ref="AA10:AA39" si="10">IF((C10=6)*AND(Z10&gt;L10),Z10,L10)</f>
        <v>0</v>
      </c>
    </row>
    <row r="11" spans="1:27" ht="24" customHeight="1" x14ac:dyDescent="0.2">
      <c r="A11" s="128">
        <f>Kalender!N7</f>
        <v>46025</v>
      </c>
      <c r="B11" s="284" t="str">
        <f>Kalender!O7</f>
        <v>Sa</v>
      </c>
      <c r="C11" s="161">
        <v>0</v>
      </c>
      <c r="D11" s="13" t="str">
        <f t="shared" ref="D11:D15" si="11">IF(C11=0,"arbeitsfreier Tag",IF(C11=1,"AZ",IF(C11=2,"gesetzl. Feiertag",IF(C11=3,"Tarifurlaub",IF(C11=4,"Sonderurlaub",IF(C11=5,"krank (Arbeitsunfähigkeit)",IF(C11=6,"Aus-/Weiterbildung/Dienstreise","Zeitausgleich")))))))</f>
        <v>arbeitsfreier Tag</v>
      </c>
      <c r="E11" s="239"/>
      <c r="F11" s="239"/>
      <c r="G11" s="239"/>
      <c r="H11" s="239"/>
      <c r="I11" s="239"/>
      <c r="J11" s="239"/>
      <c r="K11" s="42">
        <f t="shared" si="0"/>
        <v>0</v>
      </c>
      <c r="L11" s="42">
        <f t="shared" ref="L11:L38" si="12">SUM(W11)</f>
        <v>0</v>
      </c>
      <c r="O11" s="313"/>
      <c r="P11" s="314"/>
      <c r="Q11" s="206" t="str">
        <f t="shared" si="1"/>
        <v>Sa</v>
      </c>
      <c r="R11" s="207">
        <f t="shared" si="3"/>
        <v>1</v>
      </c>
      <c r="S11" s="207">
        <f t="shared" si="4"/>
        <v>1</v>
      </c>
      <c r="T11" s="207">
        <f>VLOOKUP(Q11,Varianten_Kombi!M:N,2,0)</f>
        <v>6</v>
      </c>
      <c r="U11" s="207">
        <f t="shared" si="5"/>
        <v>0</v>
      </c>
      <c r="V11" s="208" t="str">
        <f t="shared" si="6"/>
        <v>1160</v>
      </c>
      <c r="W11" s="206">
        <f>VLOOKUP(V11,Varianten_Kombi!$F$3:$H$1123,3,0)</f>
        <v>0</v>
      </c>
      <c r="X11" s="237">
        <f t="shared" si="7"/>
        <v>0</v>
      </c>
      <c r="Y11" s="237">
        <f t="shared" si="8"/>
        <v>0</v>
      </c>
      <c r="Z11" s="238">
        <f t="shared" si="9"/>
        <v>0</v>
      </c>
      <c r="AA11" s="206">
        <f t="shared" si="10"/>
        <v>0</v>
      </c>
    </row>
    <row r="12" spans="1:27" ht="24" customHeight="1" x14ac:dyDescent="0.2">
      <c r="A12" s="128">
        <f>Kalender!N8</f>
        <v>46026</v>
      </c>
      <c r="B12" s="284" t="str">
        <f>Kalender!O8</f>
        <v>So</v>
      </c>
      <c r="C12" s="161">
        <v>0</v>
      </c>
      <c r="D12" s="13" t="str">
        <f t="shared" si="11"/>
        <v>arbeitsfreier Tag</v>
      </c>
      <c r="E12" s="239"/>
      <c r="F12" s="239"/>
      <c r="G12" s="239"/>
      <c r="H12" s="239"/>
      <c r="I12" s="239"/>
      <c r="J12" s="239"/>
      <c r="K12" s="42">
        <f t="shared" si="0"/>
        <v>0</v>
      </c>
      <c r="L12" s="42">
        <f t="shared" si="12"/>
        <v>0</v>
      </c>
      <c r="M12" s="41">
        <f>SUM(K9:K12)</f>
        <v>0</v>
      </c>
      <c r="N12" s="148">
        <f>SUM(L9:L12)</f>
        <v>0</v>
      </c>
      <c r="O12" s="313"/>
      <c r="P12" s="314"/>
      <c r="Q12" s="206" t="str">
        <f t="shared" si="1"/>
        <v>So</v>
      </c>
      <c r="R12" s="207">
        <f t="shared" si="3"/>
        <v>1</v>
      </c>
      <c r="S12" s="207">
        <f t="shared" si="4"/>
        <v>1</v>
      </c>
      <c r="T12" s="207">
        <f>VLOOKUP(Q12,Varianten_Kombi!M:N,2,0)</f>
        <v>7</v>
      </c>
      <c r="U12" s="207">
        <f t="shared" si="5"/>
        <v>0</v>
      </c>
      <c r="V12" s="208" t="str">
        <f t="shared" si="6"/>
        <v>1170</v>
      </c>
      <c r="W12" s="206">
        <f>VLOOKUP(V12,Varianten_Kombi!$F$3:$H$1123,3,0)</f>
        <v>0</v>
      </c>
      <c r="X12" s="237">
        <f t="shared" si="7"/>
        <v>0</v>
      </c>
      <c r="Y12" s="237">
        <f t="shared" si="8"/>
        <v>0</v>
      </c>
      <c r="Z12" s="238">
        <f t="shared" si="9"/>
        <v>0</v>
      </c>
      <c r="AA12" s="206">
        <f t="shared" si="10"/>
        <v>0</v>
      </c>
    </row>
    <row r="13" spans="1:27" ht="24" customHeight="1" x14ac:dyDescent="0.2">
      <c r="A13" s="128">
        <f>Kalender!N9</f>
        <v>46027</v>
      </c>
      <c r="B13" s="284" t="str">
        <f>Kalender!O9</f>
        <v>Mo</v>
      </c>
      <c r="C13" s="3">
        <v>1</v>
      </c>
      <c r="D13" s="12" t="str">
        <f t="shared" si="11"/>
        <v>AZ</v>
      </c>
      <c r="E13" s="240"/>
      <c r="F13" s="240"/>
      <c r="G13" s="240"/>
      <c r="H13" s="240"/>
      <c r="I13" s="240"/>
      <c r="J13" s="240"/>
      <c r="K13" s="41">
        <f t="shared" si="0"/>
        <v>0</v>
      </c>
      <c r="L13" s="37">
        <f t="shared" si="12"/>
        <v>0</v>
      </c>
      <c r="M13" s="206">
        <v>2</v>
      </c>
      <c r="O13" s="313"/>
      <c r="P13" s="314"/>
      <c r="Q13" s="206" t="str">
        <f t="shared" si="1"/>
        <v>Mo</v>
      </c>
      <c r="R13" s="207">
        <f t="shared" si="3"/>
        <v>1</v>
      </c>
      <c r="S13" s="207">
        <f>SUM($M$13)</f>
        <v>2</v>
      </c>
      <c r="T13" s="207">
        <f>VLOOKUP(Q13,Varianten_Kombi!M:N,2,0)</f>
        <v>1</v>
      </c>
      <c r="U13" s="207">
        <f t="shared" si="5"/>
        <v>1</v>
      </c>
      <c r="V13" s="208" t="str">
        <f t="shared" si="6"/>
        <v>1211</v>
      </c>
      <c r="W13" s="206">
        <f>VLOOKUP(V13,Varianten_Kombi!$F$3:$H$1123,3,0)</f>
        <v>0</v>
      </c>
      <c r="X13" s="237">
        <f t="shared" si="7"/>
        <v>0</v>
      </c>
      <c r="Y13" s="237">
        <f t="shared" si="8"/>
        <v>0</v>
      </c>
      <c r="Z13" s="238">
        <f t="shared" si="9"/>
        <v>0</v>
      </c>
      <c r="AA13" s="206">
        <f t="shared" si="10"/>
        <v>0</v>
      </c>
    </row>
    <row r="14" spans="1:27" ht="24" customHeight="1" x14ac:dyDescent="0.2">
      <c r="A14" s="128">
        <f>Kalender!N10</f>
        <v>46028</v>
      </c>
      <c r="B14" s="284" t="str">
        <f>Kalender!O10</f>
        <v>Di</v>
      </c>
      <c r="C14" s="3">
        <v>1</v>
      </c>
      <c r="D14" s="12" t="str">
        <f t="shared" si="11"/>
        <v>AZ</v>
      </c>
      <c r="E14" s="240"/>
      <c r="F14" s="240"/>
      <c r="G14" s="240"/>
      <c r="H14" s="240"/>
      <c r="I14" s="240"/>
      <c r="J14" s="240"/>
      <c r="K14" s="41">
        <f t="shared" si="0"/>
        <v>0</v>
      </c>
      <c r="L14" s="37">
        <f t="shared" si="12"/>
        <v>0</v>
      </c>
      <c r="O14" s="313"/>
      <c r="P14" s="314"/>
      <c r="Q14" s="206" t="str">
        <f t="shared" si="1"/>
        <v>Di</v>
      </c>
      <c r="R14" s="207">
        <f t="shared" si="3"/>
        <v>1</v>
      </c>
      <c r="S14" s="207">
        <f t="shared" ref="S14:S19" si="13">SUM($M$13)</f>
        <v>2</v>
      </c>
      <c r="T14" s="207">
        <f>VLOOKUP(Q14,Varianten_Kombi!M:N,2,0)</f>
        <v>2</v>
      </c>
      <c r="U14" s="207">
        <f t="shared" si="5"/>
        <v>1</v>
      </c>
      <c r="V14" s="208" t="str">
        <f t="shared" si="6"/>
        <v>1221</v>
      </c>
      <c r="W14" s="206">
        <f>VLOOKUP(V14,Varianten_Kombi!$F$3:$H$1123,3,0)</f>
        <v>0</v>
      </c>
      <c r="X14" s="237">
        <f t="shared" si="7"/>
        <v>0</v>
      </c>
      <c r="Y14" s="237">
        <f t="shared" si="8"/>
        <v>0</v>
      </c>
      <c r="Z14" s="238">
        <f t="shared" si="9"/>
        <v>0</v>
      </c>
      <c r="AA14" s="206">
        <f t="shared" si="10"/>
        <v>0</v>
      </c>
    </row>
    <row r="15" spans="1:27" ht="24" customHeight="1" x14ac:dyDescent="0.2">
      <c r="A15" s="128">
        <f>Kalender!N11</f>
        <v>46029</v>
      </c>
      <c r="B15" s="284" t="str">
        <f>Kalender!O11</f>
        <v>Mi</v>
      </c>
      <c r="C15" s="3">
        <v>1</v>
      </c>
      <c r="D15" s="12" t="str">
        <f t="shared" si="11"/>
        <v>AZ</v>
      </c>
      <c r="E15" s="240"/>
      <c r="F15" s="240"/>
      <c r="G15" s="240"/>
      <c r="H15" s="240"/>
      <c r="I15" s="240"/>
      <c r="J15" s="240"/>
      <c r="K15" s="41">
        <f t="shared" si="0"/>
        <v>0</v>
      </c>
      <c r="L15" s="37">
        <f t="shared" si="12"/>
        <v>0</v>
      </c>
      <c r="M15" s="45"/>
      <c r="N15" s="241"/>
      <c r="O15" s="313"/>
      <c r="P15" s="314"/>
      <c r="Q15" s="206" t="str">
        <f t="shared" si="1"/>
        <v>Mi</v>
      </c>
      <c r="R15" s="207">
        <f t="shared" si="3"/>
        <v>1</v>
      </c>
      <c r="S15" s="207">
        <f t="shared" si="13"/>
        <v>2</v>
      </c>
      <c r="T15" s="207">
        <f>VLOOKUP(Q15,Varianten_Kombi!M:N,2,0)</f>
        <v>3</v>
      </c>
      <c r="U15" s="207">
        <f t="shared" si="5"/>
        <v>1</v>
      </c>
      <c r="V15" s="208" t="str">
        <f t="shared" si="6"/>
        <v>1231</v>
      </c>
      <c r="W15" s="206">
        <f>VLOOKUP(V15,Varianten_Kombi!$F$3:$H$1123,3,0)</f>
        <v>0</v>
      </c>
      <c r="X15" s="237">
        <f t="shared" si="7"/>
        <v>0</v>
      </c>
      <c r="Y15" s="237">
        <f t="shared" si="8"/>
        <v>0</v>
      </c>
      <c r="Z15" s="238">
        <f t="shared" si="9"/>
        <v>0</v>
      </c>
      <c r="AA15" s="206">
        <f t="shared" si="10"/>
        <v>0</v>
      </c>
    </row>
    <row r="16" spans="1:27" ht="24" customHeight="1" x14ac:dyDescent="0.2">
      <c r="A16" s="128">
        <f>Kalender!N12</f>
        <v>46030</v>
      </c>
      <c r="B16" s="284" t="str">
        <f>Kalender!O12</f>
        <v>Do</v>
      </c>
      <c r="C16" s="3">
        <v>1</v>
      </c>
      <c r="D16" s="12" t="str">
        <f t="shared" ref="D16" si="14"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240"/>
      <c r="H16" s="240"/>
      <c r="I16" s="240"/>
      <c r="J16" s="240"/>
      <c r="K16" s="41">
        <f t="shared" si="0"/>
        <v>0</v>
      </c>
      <c r="L16" s="37">
        <f t="shared" si="12"/>
        <v>0</v>
      </c>
      <c r="N16" s="236"/>
      <c r="O16" s="313"/>
      <c r="P16" s="314"/>
      <c r="Q16" s="206" t="str">
        <f t="shared" si="1"/>
        <v>Do</v>
      </c>
      <c r="R16" s="207">
        <f t="shared" si="3"/>
        <v>1</v>
      </c>
      <c r="S16" s="207">
        <f t="shared" si="13"/>
        <v>2</v>
      </c>
      <c r="T16" s="207">
        <f>VLOOKUP(Q16,Varianten_Kombi!M:N,2,0)</f>
        <v>4</v>
      </c>
      <c r="U16" s="207">
        <f t="shared" si="5"/>
        <v>1</v>
      </c>
      <c r="V16" s="208" t="str">
        <f t="shared" si="6"/>
        <v>1241</v>
      </c>
      <c r="W16" s="206">
        <f>VLOOKUP(V16,Varianten_Kombi!$F$3:$H$1123,3,0)</f>
        <v>0</v>
      </c>
      <c r="X16" s="237">
        <f t="shared" si="7"/>
        <v>0</v>
      </c>
      <c r="Y16" s="237">
        <f t="shared" si="8"/>
        <v>0</v>
      </c>
      <c r="Z16" s="238">
        <f t="shared" si="9"/>
        <v>0</v>
      </c>
      <c r="AA16" s="206">
        <f t="shared" si="10"/>
        <v>0</v>
      </c>
    </row>
    <row r="17" spans="1:27" ht="24" customHeight="1" x14ac:dyDescent="0.2">
      <c r="A17" s="128">
        <f>Kalender!N13</f>
        <v>46031</v>
      </c>
      <c r="B17" s="284" t="str">
        <f>Kalender!O13</f>
        <v>Fr</v>
      </c>
      <c r="C17" s="3">
        <v>1</v>
      </c>
      <c r="D17" s="12" t="str">
        <f t="shared" ref="D17:D22" si="15">IF(C17=0,"arbeitsfreier Tag",IF(C17=1,"AZ",IF(C17=2,"gesetzl. Feiertag",IF(C17=3,"Tarifurlaub",IF(C17=4,"Sonderurlaub",IF(C17=5,"krank (Arbeitsunfähigkeit)",IF(C17=6,"Aus-/Weiterbildung/Dienstreise","Zeitausgleich")))))))</f>
        <v>AZ</v>
      </c>
      <c r="E17" s="240"/>
      <c r="F17" s="240"/>
      <c r="G17" s="240"/>
      <c r="H17" s="240"/>
      <c r="I17" s="240"/>
      <c r="J17" s="240"/>
      <c r="K17" s="41">
        <f t="shared" si="0"/>
        <v>0</v>
      </c>
      <c r="L17" s="37">
        <f t="shared" si="12"/>
        <v>0</v>
      </c>
      <c r="M17" s="66"/>
      <c r="N17" s="236"/>
      <c r="O17" s="313"/>
      <c r="P17" s="314"/>
      <c r="Q17" s="206" t="str">
        <f t="shared" si="1"/>
        <v>Fr</v>
      </c>
      <c r="R17" s="207">
        <f t="shared" si="3"/>
        <v>1</v>
      </c>
      <c r="S17" s="207">
        <f t="shared" si="13"/>
        <v>2</v>
      </c>
      <c r="T17" s="207">
        <f>VLOOKUP(Q17,Varianten_Kombi!M:N,2,0)</f>
        <v>5</v>
      </c>
      <c r="U17" s="207">
        <f t="shared" si="5"/>
        <v>1</v>
      </c>
      <c r="V17" s="208" t="str">
        <f t="shared" si="6"/>
        <v>1251</v>
      </c>
      <c r="W17" s="206">
        <f>VLOOKUP(V17,Varianten_Kombi!$F$3:$H$1123,3,0)</f>
        <v>0</v>
      </c>
      <c r="X17" s="237">
        <f t="shared" si="7"/>
        <v>0</v>
      </c>
      <c r="Y17" s="237">
        <f t="shared" si="8"/>
        <v>0</v>
      </c>
      <c r="Z17" s="238">
        <f t="shared" si="9"/>
        <v>0</v>
      </c>
      <c r="AA17" s="206">
        <f t="shared" si="10"/>
        <v>0</v>
      </c>
    </row>
    <row r="18" spans="1:27" ht="24" customHeight="1" x14ac:dyDescent="0.2">
      <c r="A18" s="128">
        <f>Kalender!N14</f>
        <v>46032</v>
      </c>
      <c r="B18" s="284" t="str">
        <f>Kalender!O14</f>
        <v>Sa</v>
      </c>
      <c r="C18" s="161">
        <v>0</v>
      </c>
      <c r="D18" s="13" t="str">
        <f t="shared" si="15"/>
        <v>arbeitsfreier Tag</v>
      </c>
      <c r="E18" s="239"/>
      <c r="F18" s="239"/>
      <c r="G18" s="239"/>
      <c r="H18" s="239"/>
      <c r="I18" s="239"/>
      <c r="J18" s="239"/>
      <c r="K18" s="42">
        <f t="shared" si="0"/>
        <v>0</v>
      </c>
      <c r="L18" s="42">
        <f t="shared" si="12"/>
        <v>0</v>
      </c>
      <c r="O18" s="313"/>
      <c r="P18" s="314"/>
      <c r="Q18" s="206" t="str">
        <f t="shared" si="1"/>
        <v>Sa</v>
      </c>
      <c r="R18" s="207">
        <f t="shared" si="3"/>
        <v>1</v>
      </c>
      <c r="S18" s="207">
        <f t="shared" si="13"/>
        <v>2</v>
      </c>
      <c r="T18" s="207">
        <f>VLOOKUP(Q18,Varianten_Kombi!M:N,2,0)</f>
        <v>6</v>
      </c>
      <c r="U18" s="207">
        <f t="shared" si="5"/>
        <v>0</v>
      </c>
      <c r="V18" s="208" t="str">
        <f t="shared" si="6"/>
        <v>1260</v>
      </c>
      <c r="W18" s="206">
        <f>VLOOKUP(V18,Varianten_Kombi!$F$3:$H$1123,3,0)</f>
        <v>0</v>
      </c>
      <c r="X18" s="237">
        <f t="shared" si="7"/>
        <v>0</v>
      </c>
      <c r="Y18" s="237">
        <f t="shared" si="8"/>
        <v>0</v>
      </c>
      <c r="Z18" s="238">
        <f t="shared" si="9"/>
        <v>0</v>
      </c>
      <c r="AA18" s="206">
        <f t="shared" si="10"/>
        <v>0</v>
      </c>
    </row>
    <row r="19" spans="1:27" ht="24" customHeight="1" x14ac:dyDescent="0.2">
      <c r="A19" s="128">
        <f>Kalender!N15</f>
        <v>46033</v>
      </c>
      <c r="B19" s="284" t="str">
        <f>Kalender!O15</f>
        <v>So</v>
      </c>
      <c r="C19" s="161">
        <v>0</v>
      </c>
      <c r="D19" s="13" t="str">
        <f t="shared" si="15"/>
        <v>arbeitsfreier Tag</v>
      </c>
      <c r="E19" s="239"/>
      <c r="F19" s="239"/>
      <c r="G19" s="239"/>
      <c r="H19" s="239"/>
      <c r="I19" s="239"/>
      <c r="J19" s="239"/>
      <c r="K19" s="42">
        <f t="shared" si="0"/>
        <v>0</v>
      </c>
      <c r="L19" s="42">
        <f t="shared" si="12"/>
        <v>0</v>
      </c>
      <c r="M19" s="41">
        <f>SUM(K13:K19)</f>
        <v>0</v>
      </c>
      <c r="N19" s="148">
        <f>SUM(L13:L19)</f>
        <v>0</v>
      </c>
      <c r="O19" s="313"/>
      <c r="P19" s="314"/>
      <c r="Q19" s="206" t="str">
        <f t="shared" si="1"/>
        <v>So</v>
      </c>
      <c r="R19" s="207">
        <f t="shared" si="3"/>
        <v>1</v>
      </c>
      <c r="S19" s="207">
        <f t="shared" si="13"/>
        <v>2</v>
      </c>
      <c r="T19" s="207">
        <f>VLOOKUP(Q19,Varianten_Kombi!M:N,2,0)</f>
        <v>7</v>
      </c>
      <c r="U19" s="207">
        <f t="shared" si="5"/>
        <v>0</v>
      </c>
      <c r="V19" s="208" t="str">
        <f t="shared" si="6"/>
        <v>1270</v>
      </c>
      <c r="W19" s="206">
        <f>VLOOKUP(V19,Varianten_Kombi!$F$3:$H$1123,3,0)</f>
        <v>0</v>
      </c>
      <c r="X19" s="237">
        <f t="shared" si="7"/>
        <v>0</v>
      </c>
      <c r="Y19" s="237">
        <f t="shared" si="8"/>
        <v>0</v>
      </c>
      <c r="Z19" s="238">
        <f t="shared" si="9"/>
        <v>0</v>
      </c>
      <c r="AA19" s="206">
        <f t="shared" si="10"/>
        <v>0</v>
      </c>
    </row>
    <row r="20" spans="1:27" ht="24" customHeight="1" x14ac:dyDescent="0.2">
      <c r="A20" s="128">
        <f>Kalender!N16</f>
        <v>46034</v>
      </c>
      <c r="B20" s="284" t="str">
        <f>Kalender!O16</f>
        <v>Mo</v>
      </c>
      <c r="C20" s="3">
        <v>1</v>
      </c>
      <c r="D20" s="12" t="str">
        <f t="shared" si="15"/>
        <v>AZ</v>
      </c>
      <c r="E20" s="240"/>
      <c r="F20" s="240"/>
      <c r="G20" s="240"/>
      <c r="H20" s="240"/>
      <c r="I20" s="240"/>
      <c r="J20" s="240"/>
      <c r="K20" s="41">
        <f t="shared" si="0"/>
        <v>0</v>
      </c>
      <c r="L20" s="37">
        <f t="shared" si="12"/>
        <v>0</v>
      </c>
      <c r="M20" s="206">
        <v>3</v>
      </c>
      <c r="O20" s="313"/>
      <c r="P20" s="314"/>
      <c r="Q20" s="206" t="str">
        <f t="shared" si="1"/>
        <v>Mo</v>
      </c>
      <c r="R20" s="207">
        <f t="shared" si="3"/>
        <v>1</v>
      </c>
      <c r="S20" s="207">
        <f>SUM($M$20)</f>
        <v>3</v>
      </c>
      <c r="T20" s="207">
        <f>VLOOKUP(Q20,Varianten_Kombi!M:N,2,0)</f>
        <v>1</v>
      </c>
      <c r="U20" s="207">
        <f t="shared" si="5"/>
        <v>1</v>
      </c>
      <c r="V20" s="208" t="str">
        <f t="shared" si="6"/>
        <v>1311</v>
      </c>
      <c r="W20" s="206">
        <f>VLOOKUP(V20,Varianten_Kombi!$F$3:$H$1123,3,0)</f>
        <v>0</v>
      </c>
      <c r="X20" s="237">
        <f t="shared" si="7"/>
        <v>0</v>
      </c>
      <c r="Y20" s="237">
        <f t="shared" si="8"/>
        <v>0</v>
      </c>
      <c r="Z20" s="238">
        <f t="shared" si="9"/>
        <v>0</v>
      </c>
      <c r="AA20" s="206">
        <f t="shared" si="10"/>
        <v>0</v>
      </c>
    </row>
    <row r="21" spans="1:27" ht="24" customHeight="1" x14ac:dyDescent="0.2">
      <c r="A21" s="128">
        <f>Kalender!N17</f>
        <v>46035</v>
      </c>
      <c r="B21" s="284" t="str">
        <f>Kalender!O17</f>
        <v>Di</v>
      </c>
      <c r="C21" s="3">
        <v>1</v>
      </c>
      <c r="D21" s="12" t="str">
        <f t="shared" si="15"/>
        <v>AZ</v>
      </c>
      <c r="E21" s="240"/>
      <c r="F21" s="240"/>
      <c r="G21" s="240"/>
      <c r="H21" s="240"/>
      <c r="I21" s="240"/>
      <c r="J21" s="240"/>
      <c r="K21" s="41">
        <f t="shared" si="0"/>
        <v>0</v>
      </c>
      <c r="L21" s="37">
        <f t="shared" si="12"/>
        <v>0</v>
      </c>
      <c r="O21" s="313"/>
      <c r="P21" s="314"/>
      <c r="Q21" s="206" t="str">
        <f t="shared" si="1"/>
        <v>Di</v>
      </c>
      <c r="R21" s="207">
        <f t="shared" si="3"/>
        <v>1</v>
      </c>
      <c r="S21" s="207">
        <f t="shared" ref="S21:S26" si="16">SUM($M$20)</f>
        <v>3</v>
      </c>
      <c r="T21" s="207">
        <f>VLOOKUP(Q21,Varianten_Kombi!M:N,2,0)</f>
        <v>2</v>
      </c>
      <c r="U21" s="207">
        <f t="shared" si="5"/>
        <v>1</v>
      </c>
      <c r="V21" s="208" t="str">
        <f t="shared" si="6"/>
        <v>1321</v>
      </c>
      <c r="W21" s="206">
        <f>VLOOKUP(V21,Varianten_Kombi!$F$3:$H$1123,3,0)</f>
        <v>0</v>
      </c>
      <c r="X21" s="237">
        <f t="shared" si="7"/>
        <v>0</v>
      </c>
      <c r="Y21" s="237">
        <f t="shared" si="8"/>
        <v>0</v>
      </c>
      <c r="Z21" s="238">
        <f t="shared" si="9"/>
        <v>0</v>
      </c>
      <c r="AA21" s="206">
        <f t="shared" si="10"/>
        <v>0</v>
      </c>
    </row>
    <row r="22" spans="1:27" ht="24" customHeight="1" x14ac:dyDescent="0.2">
      <c r="A22" s="128">
        <f>Kalender!N18</f>
        <v>46036</v>
      </c>
      <c r="B22" s="284" t="str">
        <f>Kalender!O18</f>
        <v>Mi</v>
      </c>
      <c r="C22" s="3">
        <v>1</v>
      </c>
      <c r="D22" s="12" t="str">
        <f t="shared" si="15"/>
        <v>AZ</v>
      </c>
      <c r="E22" s="240"/>
      <c r="F22" s="240"/>
      <c r="G22" s="240"/>
      <c r="H22" s="240"/>
      <c r="I22" s="240"/>
      <c r="J22" s="240"/>
      <c r="K22" s="41">
        <f t="shared" si="0"/>
        <v>0</v>
      </c>
      <c r="L22" s="37">
        <f t="shared" si="12"/>
        <v>0</v>
      </c>
      <c r="M22" s="45"/>
      <c r="O22" s="313"/>
      <c r="P22" s="314"/>
      <c r="Q22" s="206" t="str">
        <f t="shared" si="1"/>
        <v>Mi</v>
      </c>
      <c r="R22" s="207">
        <f t="shared" si="3"/>
        <v>1</v>
      </c>
      <c r="S22" s="207">
        <f t="shared" si="16"/>
        <v>3</v>
      </c>
      <c r="T22" s="207">
        <f>VLOOKUP(Q22,Varianten_Kombi!M:N,2,0)</f>
        <v>3</v>
      </c>
      <c r="U22" s="207">
        <f t="shared" si="5"/>
        <v>1</v>
      </c>
      <c r="V22" s="208" t="str">
        <f t="shared" si="6"/>
        <v>1331</v>
      </c>
      <c r="W22" s="206">
        <f>VLOOKUP(V22,Varianten_Kombi!$F$3:$H$1123,3,0)</f>
        <v>0</v>
      </c>
      <c r="X22" s="237">
        <f t="shared" si="7"/>
        <v>0</v>
      </c>
      <c r="Y22" s="237">
        <f t="shared" si="8"/>
        <v>0</v>
      </c>
      <c r="Z22" s="238">
        <f t="shared" si="9"/>
        <v>0</v>
      </c>
      <c r="AA22" s="206">
        <f t="shared" si="10"/>
        <v>0</v>
      </c>
    </row>
    <row r="23" spans="1:27" ht="24" customHeight="1" x14ac:dyDescent="0.2">
      <c r="A23" s="128">
        <f>Kalender!N19</f>
        <v>46037</v>
      </c>
      <c r="B23" s="284" t="str">
        <f>Kalender!O19</f>
        <v>Do</v>
      </c>
      <c r="C23" s="3">
        <v>1</v>
      </c>
      <c r="D23" s="12" t="str">
        <f t="shared" ref="D23" si="17"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240"/>
      <c r="H23" s="240"/>
      <c r="I23" s="240"/>
      <c r="J23" s="240"/>
      <c r="K23" s="41">
        <f t="shared" si="0"/>
        <v>0</v>
      </c>
      <c r="L23" s="37">
        <f t="shared" si="12"/>
        <v>0</v>
      </c>
      <c r="N23" s="236"/>
      <c r="O23" s="313"/>
      <c r="P23" s="314"/>
      <c r="Q23" s="206" t="str">
        <f t="shared" si="1"/>
        <v>Do</v>
      </c>
      <c r="R23" s="207">
        <f t="shared" si="3"/>
        <v>1</v>
      </c>
      <c r="S23" s="207">
        <f t="shared" si="16"/>
        <v>3</v>
      </c>
      <c r="T23" s="207">
        <f>VLOOKUP(Q23,Varianten_Kombi!M:N,2,0)</f>
        <v>4</v>
      </c>
      <c r="U23" s="207">
        <f t="shared" si="5"/>
        <v>1</v>
      </c>
      <c r="V23" s="208" t="str">
        <f t="shared" si="6"/>
        <v>1341</v>
      </c>
      <c r="W23" s="206">
        <f>VLOOKUP(V23,Varianten_Kombi!$F$3:$H$1123,3,0)</f>
        <v>0</v>
      </c>
      <c r="X23" s="237">
        <f t="shared" si="7"/>
        <v>0</v>
      </c>
      <c r="Y23" s="237">
        <f t="shared" si="8"/>
        <v>0</v>
      </c>
      <c r="Z23" s="238">
        <f t="shared" si="9"/>
        <v>0</v>
      </c>
      <c r="AA23" s="206">
        <f t="shared" si="10"/>
        <v>0</v>
      </c>
    </row>
    <row r="24" spans="1:27" ht="24" customHeight="1" x14ac:dyDescent="0.2">
      <c r="A24" s="128">
        <f>Kalender!N20</f>
        <v>46038</v>
      </c>
      <c r="B24" s="284" t="str">
        <f>Kalender!O20</f>
        <v>Fr</v>
      </c>
      <c r="C24" s="3">
        <v>1</v>
      </c>
      <c r="D24" s="12" t="str">
        <f t="shared" ref="D24:D29" si="18">IF(C24=0,"arbeitsfreier Tag",IF(C24=1,"AZ",IF(C24=2,"gesetzl. Feiertag",IF(C24=3,"Tarifurlaub",IF(C24=4,"Sonderurlaub",IF(C24=5,"krank (Arbeitsunfähigkeit)",IF(C24=6,"Aus-/Weiterbildung/Dienstreise","Zeitausgleich")))))))</f>
        <v>AZ</v>
      </c>
      <c r="E24" s="240"/>
      <c r="F24" s="240"/>
      <c r="G24" s="240"/>
      <c r="H24" s="240"/>
      <c r="I24" s="240"/>
      <c r="J24" s="240"/>
      <c r="K24" s="41">
        <f t="shared" si="0"/>
        <v>0</v>
      </c>
      <c r="L24" s="37">
        <f t="shared" si="12"/>
        <v>0</v>
      </c>
      <c r="M24" s="66"/>
      <c r="N24" s="236"/>
      <c r="O24" s="313"/>
      <c r="P24" s="314"/>
      <c r="Q24" s="206" t="str">
        <f t="shared" si="1"/>
        <v>Fr</v>
      </c>
      <c r="R24" s="207">
        <f t="shared" si="3"/>
        <v>1</v>
      </c>
      <c r="S24" s="207">
        <f t="shared" si="16"/>
        <v>3</v>
      </c>
      <c r="T24" s="207">
        <f>VLOOKUP(Q24,Varianten_Kombi!M:N,2,0)</f>
        <v>5</v>
      </c>
      <c r="U24" s="207">
        <f t="shared" si="5"/>
        <v>1</v>
      </c>
      <c r="V24" s="208" t="str">
        <f t="shared" si="6"/>
        <v>1351</v>
      </c>
      <c r="W24" s="206">
        <f>VLOOKUP(V24,Varianten_Kombi!$F$3:$H$1123,3,0)</f>
        <v>0</v>
      </c>
      <c r="X24" s="237">
        <f t="shared" si="7"/>
        <v>0</v>
      </c>
      <c r="Y24" s="237">
        <f t="shared" si="8"/>
        <v>0</v>
      </c>
      <c r="Z24" s="238">
        <f t="shared" si="9"/>
        <v>0</v>
      </c>
      <c r="AA24" s="206">
        <f t="shared" si="10"/>
        <v>0</v>
      </c>
    </row>
    <row r="25" spans="1:27" ht="24" customHeight="1" x14ac:dyDescent="0.2">
      <c r="A25" s="128">
        <f>Kalender!N21</f>
        <v>46039</v>
      </c>
      <c r="B25" s="284" t="str">
        <f>Kalender!O21</f>
        <v>Sa</v>
      </c>
      <c r="C25" s="161">
        <v>0</v>
      </c>
      <c r="D25" s="13" t="str">
        <f t="shared" si="18"/>
        <v>arbeitsfreier Tag</v>
      </c>
      <c r="E25" s="239"/>
      <c r="F25" s="239"/>
      <c r="G25" s="239"/>
      <c r="H25" s="239"/>
      <c r="I25" s="239"/>
      <c r="J25" s="239"/>
      <c r="K25" s="42">
        <f t="shared" si="0"/>
        <v>0</v>
      </c>
      <c r="L25" s="42">
        <f t="shared" si="12"/>
        <v>0</v>
      </c>
      <c r="O25" s="313"/>
      <c r="P25" s="314"/>
      <c r="Q25" s="206" t="str">
        <f t="shared" si="1"/>
        <v>Sa</v>
      </c>
      <c r="R25" s="207">
        <f t="shared" si="3"/>
        <v>1</v>
      </c>
      <c r="S25" s="207">
        <f t="shared" si="16"/>
        <v>3</v>
      </c>
      <c r="T25" s="207">
        <f>VLOOKUP(Q25,Varianten_Kombi!M:N,2,0)</f>
        <v>6</v>
      </c>
      <c r="U25" s="207">
        <f t="shared" si="5"/>
        <v>0</v>
      </c>
      <c r="V25" s="208" t="str">
        <f t="shared" si="6"/>
        <v>1360</v>
      </c>
      <c r="W25" s="206">
        <f>VLOOKUP(V25,Varianten_Kombi!$F$3:$H$1123,3,0)</f>
        <v>0</v>
      </c>
      <c r="X25" s="237">
        <f t="shared" si="7"/>
        <v>0</v>
      </c>
      <c r="Y25" s="237">
        <f t="shared" si="8"/>
        <v>0</v>
      </c>
      <c r="Z25" s="238">
        <f t="shared" si="9"/>
        <v>0</v>
      </c>
      <c r="AA25" s="206">
        <f t="shared" si="10"/>
        <v>0</v>
      </c>
    </row>
    <row r="26" spans="1:27" ht="24" customHeight="1" x14ac:dyDescent="0.2">
      <c r="A26" s="128">
        <f>Kalender!N22</f>
        <v>46040</v>
      </c>
      <c r="B26" s="284" t="str">
        <f>Kalender!O22</f>
        <v>So</v>
      </c>
      <c r="C26" s="161">
        <v>0</v>
      </c>
      <c r="D26" s="13" t="str">
        <f t="shared" si="18"/>
        <v>arbeitsfreier Tag</v>
      </c>
      <c r="E26" s="239"/>
      <c r="F26" s="239"/>
      <c r="G26" s="239"/>
      <c r="H26" s="239"/>
      <c r="I26" s="239"/>
      <c r="J26" s="239"/>
      <c r="K26" s="42">
        <f t="shared" si="0"/>
        <v>0</v>
      </c>
      <c r="L26" s="42">
        <f t="shared" si="12"/>
        <v>0</v>
      </c>
      <c r="M26" s="41">
        <f>SUM(K20:K26)</f>
        <v>0</v>
      </c>
      <c r="N26" s="148">
        <f>SUM(L20:L26)</f>
        <v>0</v>
      </c>
      <c r="O26" s="313"/>
      <c r="P26" s="314"/>
      <c r="Q26" s="206" t="str">
        <f t="shared" si="1"/>
        <v>So</v>
      </c>
      <c r="R26" s="207">
        <f t="shared" si="3"/>
        <v>1</v>
      </c>
      <c r="S26" s="207">
        <f t="shared" si="16"/>
        <v>3</v>
      </c>
      <c r="T26" s="207">
        <f>VLOOKUP(Q26,Varianten_Kombi!M:N,2,0)</f>
        <v>7</v>
      </c>
      <c r="U26" s="207">
        <f t="shared" si="5"/>
        <v>0</v>
      </c>
      <c r="V26" s="208" t="str">
        <f t="shared" si="6"/>
        <v>1370</v>
      </c>
      <c r="W26" s="206">
        <f>VLOOKUP(V26,Varianten_Kombi!$F$3:$H$1123,3,0)</f>
        <v>0</v>
      </c>
      <c r="X26" s="237">
        <f t="shared" si="7"/>
        <v>0</v>
      </c>
      <c r="Y26" s="237">
        <f t="shared" si="8"/>
        <v>0</v>
      </c>
      <c r="Z26" s="238">
        <f t="shared" si="9"/>
        <v>0</v>
      </c>
      <c r="AA26" s="206">
        <f t="shared" si="10"/>
        <v>0</v>
      </c>
    </row>
    <row r="27" spans="1:27" ht="24" customHeight="1" x14ac:dyDescent="0.2">
      <c r="A27" s="128">
        <f>Kalender!N23</f>
        <v>46041</v>
      </c>
      <c r="B27" s="284" t="str">
        <f>Kalender!O23</f>
        <v>Mo</v>
      </c>
      <c r="C27" s="3">
        <v>1</v>
      </c>
      <c r="D27" s="12" t="str">
        <f t="shared" si="18"/>
        <v>AZ</v>
      </c>
      <c r="E27" s="240"/>
      <c r="F27" s="240"/>
      <c r="G27" s="240"/>
      <c r="H27" s="240"/>
      <c r="I27" s="240"/>
      <c r="J27" s="240"/>
      <c r="K27" s="41">
        <f t="shared" si="0"/>
        <v>0</v>
      </c>
      <c r="L27" s="37">
        <f t="shared" si="12"/>
        <v>0</v>
      </c>
      <c r="M27" s="206">
        <v>4</v>
      </c>
      <c r="O27" s="313"/>
      <c r="P27" s="314"/>
      <c r="Q27" s="206" t="str">
        <f t="shared" si="1"/>
        <v>Mo</v>
      </c>
      <c r="R27" s="207">
        <f t="shared" si="3"/>
        <v>1</v>
      </c>
      <c r="S27" s="207">
        <f>SUM($M$27)</f>
        <v>4</v>
      </c>
      <c r="T27" s="207">
        <f>VLOOKUP(Q27,Varianten_Kombi!M:N,2,0)</f>
        <v>1</v>
      </c>
      <c r="U27" s="207">
        <f t="shared" si="5"/>
        <v>1</v>
      </c>
      <c r="V27" s="208" t="str">
        <f t="shared" si="6"/>
        <v>1411</v>
      </c>
      <c r="W27" s="206">
        <f>VLOOKUP(V27,Varianten_Kombi!$F$3:$H$1123,3,0)</f>
        <v>0</v>
      </c>
      <c r="X27" s="237">
        <f t="shared" si="7"/>
        <v>0</v>
      </c>
      <c r="Y27" s="237">
        <f t="shared" si="8"/>
        <v>0</v>
      </c>
      <c r="Z27" s="238">
        <f t="shared" si="9"/>
        <v>0</v>
      </c>
      <c r="AA27" s="206">
        <f t="shared" si="10"/>
        <v>0</v>
      </c>
    </row>
    <row r="28" spans="1:27" ht="24" customHeight="1" x14ac:dyDescent="0.2">
      <c r="A28" s="128">
        <f>Kalender!N24</f>
        <v>46042</v>
      </c>
      <c r="B28" s="284" t="str">
        <f>Kalender!O24</f>
        <v>Di</v>
      </c>
      <c r="C28" s="3">
        <v>1</v>
      </c>
      <c r="D28" s="12" t="str">
        <f t="shared" si="18"/>
        <v>AZ</v>
      </c>
      <c r="E28" s="240"/>
      <c r="F28" s="240"/>
      <c r="G28" s="240"/>
      <c r="H28" s="240"/>
      <c r="I28" s="240"/>
      <c r="J28" s="240"/>
      <c r="K28" s="41">
        <f t="shared" si="0"/>
        <v>0</v>
      </c>
      <c r="L28" s="37">
        <f t="shared" si="12"/>
        <v>0</v>
      </c>
      <c r="O28" s="313"/>
      <c r="P28" s="314"/>
      <c r="Q28" s="206" t="str">
        <f t="shared" si="1"/>
        <v>Di</v>
      </c>
      <c r="R28" s="207">
        <f t="shared" si="3"/>
        <v>1</v>
      </c>
      <c r="S28" s="207">
        <f t="shared" ref="S28:S33" si="19">SUM($M$27)</f>
        <v>4</v>
      </c>
      <c r="T28" s="207">
        <f>VLOOKUP(Q28,Varianten_Kombi!M:N,2,0)</f>
        <v>2</v>
      </c>
      <c r="U28" s="207">
        <f t="shared" si="5"/>
        <v>1</v>
      </c>
      <c r="V28" s="208" t="str">
        <f t="shared" si="6"/>
        <v>1421</v>
      </c>
      <c r="W28" s="206">
        <f>VLOOKUP(V28,Varianten_Kombi!$F$3:$H$1123,3,0)</f>
        <v>0</v>
      </c>
      <c r="X28" s="237">
        <f t="shared" si="7"/>
        <v>0</v>
      </c>
      <c r="Y28" s="237">
        <f t="shared" si="8"/>
        <v>0</v>
      </c>
      <c r="Z28" s="238">
        <f t="shared" si="9"/>
        <v>0</v>
      </c>
      <c r="AA28" s="206">
        <f t="shared" si="10"/>
        <v>0</v>
      </c>
    </row>
    <row r="29" spans="1:27" ht="24" customHeight="1" x14ac:dyDescent="0.2">
      <c r="A29" s="128">
        <f>Kalender!N25</f>
        <v>46043</v>
      </c>
      <c r="B29" s="284" t="str">
        <f>Kalender!O25</f>
        <v>Mi</v>
      </c>
      <c r="C29" s="3">
        <v>1</v>
      </c>
      <c r="D29" s="12" t="str">
        <f t="shared" si="18"/>
        <v>AZ</v>
      </c>
      <c r="E29" s="240"/>
      <c r="F29" s="240"/>
      <c r="G29" s="240"/>
      <c r="H29" s="240"/>
      <c r="I29" s="240"/>
      <c r="J29" s="240"/>
      <c r="K29" s="41">
        <f t="shared" si="0"/>
        <v>0</v>
      </c>
      <c r="L29" s="37">
        <f t="shared" si="12"/>
        <v>0</v>
      </c>
      <c r="M29" s="45"/>
      <c r="O29" s="313"/>
      <c r="P29" s="314"/>
      <c r="Q29" s="206" t="str">
        <f t="shared" si="1"/>
        <v>Mi</v>
      </c>
      <c r="R29" s="207">
        <f t="shared" si="3"/>
        <v>1</v>
      </c>
      <c r="S29" s="207">
        <f t="shared" si="19"/>
        <v>4</v>
      </c>
      <c r="T29" s="207">
        <f>VLOOKUP(Q29,Varianten_Kombi!M:N,2,0)</f>
        <v>3</v>
      </c>
      <c r="U29" s="207">
        <f t="shared" si="5"/>
        <v>1</v>
      </c>
      <c r="V29" s="208" t="str">
        <f t="shared" si="6"/>
        <v>1431</v>
      </c>
      <c r="W29" s="206">
        <f>VLOOKUP(V29,Varianten_Kombi!$F$3:$H$1123,3,0)</f>
        <v>0</v>
      </c>
      <c r="X29" s="237">
        <f t="shared" si="7"/>
        <v>0</v>
      </c>
      <c r="Y29" s="237">
        <f t="shared" si="8"/>
        <v>0</v>
      </c>
      <c r="Z29" s="238">
        <f t="shared" si="9"/>
        <v>0</v>
      </c>
      <c r="AA29" s="206">
        <f t="shared" si="10"/>
        <v>0</v>
      </c>
    </row>
    <row r="30" spans="1:27" ht="24" customHeight="1" x14ac:dyDescent="0.2">
      <c r="A30" s="128">
        <f>Kalender!N26</f>
        <v>46044</v>
      </c>
      <c r="B30" s="284" t="str">
        <f>Kalender!O26</f>
        <v>Do</v>
      </c>
      <c r="C30" s="3">
        <v>1</v>
      </c>
      <c r="D30" s="12" t="str">
        <f t="shared" ref="D30" si="20"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240"/>
      <c r="H30" s="240"/>
      <c r="I30" s="240"/>
      <c r="J30" s="240"/>
      <c r="K30" s="41">
        <f t="shared" si="0"/>
        <v>0</v>
      </c>
      <c r="L30" s="37">
        <f t="shared" si="12"/>
        <v>0</v>
      </c>
      <c r="N30" s="236"/>
      <c r="O30" s="313"/>
      <c r="P30" s="314"/>
      <c r="Q30" s="206" t="str">
        <f t="shared" si="1"/>
        <v>Do</v>
      </c>
      <c r="R30" s="207">
        <f t="shared" si="3"/>
        <v>1</v>
      </c>
      <c r="S30" s="207">
        <f t="shared" si="19"/>
        <v>4</v>
      </c>
      <c r="T30" s="207">
        <f>VLOOKUP(Q30,Varianten_Kombi!M:N,2,0)</f>
        <v>4</v>
      </c>
      <c r="U30" s="207">
        <f t="shared" si="5"/>
        <v>1</v>
      </c>
      <c r="V30" s="208" t="str">
        <f t="shared" si="6"/>
        <v>1441</v>
      </c>
      <c r="W30" s="206">
        <f>VLOOKUP(V30,Varianten_Kombi!$F$3:$H$1123,3,0)</f>
        <v>0</v>
      </c>
      <c r="X30" s="237">
        <f t="shared" si="7"/>
        <v>0</v>
      </c>
      <c r="Y30" s="237">
        <f t="shared" si="8"/>
        <v>0</v>
      </c>
      <c r="Z30" s="238">
        <f t="shared" si="9"/>
        <v>0</v>
      </c>
      <c r="AA30" s="206">
        <f t="shared" si="10"/>
        <v>0</v>
      </c>
    </row>
    <row r="31" spans="1:27" ht="24" customHeight="1" x14ac:dyDescent="0.2">
      <c r="A31" s="128">
        <f>Kalender!N27</f>
        <v>46045</v>
      </c>
      <c r="B31" s="284" t="str">
        <f>Kalender!O27</f>
        <v>Fr</v>
      </c>
      <c r="C31" s="3">
        <v>1</v>
      </c>
      <c r="D31" s="12" t="str">
        <f t="shared" ref="D31:D36" si="21">IF(C31=0,"arbeitsfreier Tag",IF(C31=1,"AZ",IF(C31=2,"gesetzl. Feiertag",IF(C31=3,"Tarifurlaub",IF(C31=4,"Sonderurlaub",IF(C31=5,"krank (Arbeitsunfähigkeit)",IF(C31=6,"Aus-/Weiterbildung/Dienstreise","Zeitausgleich")))))))</f>
        <v>AZ</v>
      </c>
      <c r="E31" s="240"/>
      <c r="F31" s="240"/>
      <c r="G31" s="240"/>
      <c r="H31" s="240"/>
      <c r="I31" s="240"/>
      <c r="J31" s="240"/>
      <c r="K31" s="41">
        <f t="shared" si="0"/>
        <v>0</v>
      </c>
      <c r="L31" s="37">
        <f t="shared" si="12"/>
        <v>0</v>
      </c>
      <c r="M31" s="66"/>
      <c r="N31" s="236"/>
      <c r="O31" s="313"/>
      <c r="P31" s="314"/>
      <c r="Q31" s="206" t="str">
        <f t="shared" si="1"/>
        <v>Fr</v>
      </c>
      <c r="R31" s="207">
        <f t="shared" si="3"/>
        <v>1</v>
      </c>
      <c r="S31" s="207">
        <f t="shared" si="19"/>
        <v>4</v>
      </c>
      <c r="T31" s="207">
        <f>VLOOKUP(Q31,Varianten_Kombi!M:N,2,0)</f>
        <v>5</v>
      </c>
      <c r="U31" s="207">
        <f t="shared" si="5"/>
        <v>1</v>
      </c>
      <c r="V31" s="208" t="str">
        <f t="shared" si="6"/>
        <v>1451</v>
      </c>
      <c r="W31" s="206">
        <f>VLOOKUP(V31,Varianten_Kombi!$F$3:$H$1123,3,0)</f>
        <v>0</v>
      </c>
      <c r="X31" s="237">
        <f t="shared" si="7"/>
        <v>0</v>
      </c>
      <c r="Y31" s="237">
        <f t="shared" si="8"/>
        <v>0</v>
      </c>
      <c r="Z31" s="238">
        <f t="shared" si="9"/>
        <v>0</v>
      </c>
      <c r="AA31" s="206">
        <f t="shared" si="10"/>
        <v>0</v>
      </c>
    </row>
    <row r="32" spans="1:27" ht="24" customHeight="1" x14ac:dyDescent="0.2">
      <c r="A32" s="128">
        <f>Kalender!N28</f>
        <v>46046</v>
      </c>
      <c r="B32" s="284" t="str">
        <f>Kalender!O28</f>
        <v>Sa</v>
      </c>
      <c r="C32" s="161">
        <v>0</v>
      </c>
      <c r="D32" s="13" t="str">
        <f t="shared" si="21"/>
        <v>arbeitsfreier Tag</v>
      </c>
      <c r="E32" s="239"/>
      <c r="F32" s="239"/>
      <c r="G32" s="239"/>
      <c r="H32" s="239"/>
      <c r="I32" s="239"/>
      <c r="J32" s="239"/>
      <c r="K32" s="42">
        <f t="shared" si="0"/>
        <v>0</v>
      </c>
      <c r="L32" s="42">
        <f t="shared" si="12"/>
        <v>0</v>
      </c>
      <c r="N32" s="206"/>
      <c r="O32" s="313"/>
      <c r="P32" s="314"/>
      <c r="Q32" s="206" t="str">
        <f t="shared" si="1"/>
        <v>Sa</v>
      </c>
      <c r="R32" s="207">
        <f t="shared" si="3"/>
        <v>1</v>
      </c>
      <c r="S32" s="207">
        <f t="shared" si="19"/>
        <v>4</v>
      </c>
      <c r="T32" s="207">
        <f>VLOOKUP(Q32,Varianten_Kombi!M:N,2,0)</f>
        <v>6</v>
      </c>
      <c r="U32" s="207">
        <f t="shared" si="5"/>
        <v>0</v>
      </c>
      <c r="V32" s="208" t="str">
        <f t="shared" si="6"/>
        <v>1460</v>
      </c>
      <c r="W32" s="206">
        <f>VLOOKUP(V32,Varianten_Kombi!$F$3:$H$1123,3,0)</f>
        <v>0</v>
      </c>
      <c r="X32" s="237">
        <f t="shared" si="7"/>
        <v>0</v>
      </c>
      <c r="Y32" s="237">
        <f t="shared" si="8"/>
        <v>0</v>
      </c>
      <c r="Z32" s="238">
        <f t="shared" si="9"/>
        <v>0</v>
      </c>
      <c r="AA32" s="206">
        <f t="shared" si="10"/>
        <v>0</v>
      </c>
    </row>
    <row r="33" spans="1:27" ht="24" customHeight="1" x14ac:dyDescent="0.2">
      <c r="A33" s="128">
        <f>Kalender!N29</f>
        <v>46047</v>
      </c>
      <c r="B33" s="284" t="str">
        <f>Kalender!O29</f>
        <v>So</v>
      </c>
      <c r="C33" s="161">
        <v>0</v>
      </c>
      <c r="D33" s="13" t="str">
        <f t="shared" si="21"/>
        <v>arbeitsfreier Tag</v>
      </c>
      <c r="E33" s="239"/>
      <c r="F33" s="239"/>
      <c r="G33" s="239"/>
      <c r="H33" s="239"/>
      <c r="I33" s="239"/>
      <c r="J33" s="239"/>
      <c r="K33" s="42">
        <f t="shared" si="0"/>
        <v>0</v>
      </c>
      <c r="L33" s="42">
        <f t="shared" si="12"/>
        <v>0</v>
      </c>
      <c r="M33" s="41">
        <f>SUM(K27:K33)</f>
        <v>0</v>
      </c>
      <c r="N33" s="148">
        <f>SUM(L27:L33)</f>
        <v>0</v>
      </c>
      <c r="O33" s="313"/>
      <c r="P33" s="314"/>
      <c r="Q33" s="206" t="str">
        <f t="shared" si="1"/>
        <v>So</v>
      </c>
      <c r="R33" s="207">
        <f t="shared" si="3"/>
        <v>1</v>
      </c>
      <c r="S33" s="207">
        <f t="shared" si="19"/>
        <v>4</v>
      </c>
      <c r="T33" s="207">
        <f>VLOOKUP(Q33,Varianten_Kombi!M:N,2,0)</f>
        <v>7</v>
      </c>
      <c r="U33" s="207">
        <f t="shared" si="5"/>
        <v>0</v>
      </c>
      <c r="V33" s="208" t="str">
        <f t="shared" si="6"/>
        <v>1470</v>
      </c>
      <c r="W33" s="206">
        <f>VLOOKUP(V33,Varianten_Kombi!$F$3:$H$1123,3,0)</f>
        <v>0</v>
      </c>
      <c r="X33" s="237">
        <f t="shared" si="7"/>
        <v>0</v>
      </c>
      <c r="Y33" s="237">
        <f t="shared" si="8"/>
        <v>0</v>
      </c>
      <c r="Z33" s="238">
        <f t="shared" si="9"/>
        <v>0</v>
      </c>
      <c r="AA33" s="206">
        <f t="shared" si="10"/>
        <v>0</v>
      </c>
    </row>
    <row r="34" spans="1:27" ht="24" customHeight="1" x14ac:dyDescent="0.2">
      <c r="A34" s="128">
        <f>Kalender!N30</f>
        <v>46048</v>
      </c>
      <c r="B34" s="284" t="str">
        <f>Kalender!O30</f>
        <v>Mo</v>
      </c>
      <c r="C34" s="3">
        <v>1</v>
      </c>
      <c r="D34" s="12" t="str">
        <f t="shared" si="21"/>
        <v>AZ</v>
      </c>
      <c r="E34" s="240"/>
      <c r="F34" s="240"/>
      <c r="G34" s="240"/>
      <c r="H34" s="240"/>
      <c r="I34" s="240"/>
      <c r="J34" s="240"/>
      <c r="K34" s="41">
        <f t="shared" si="0"/>
        <v>0</v>
      </c>
      <c r="L34" s="37">
        <f t="shared" si="12"/>
        <v>0</v>
      </c>
      <c r="M34" s="206">
        <v>5</v>
      </c>
      <c r="O34" s="313"/>
      <c r="P34" s="314"/>
      <c r="Q34" s="206" t="str">
        <f t="shared" si="1"/>
        <v>Mo</v>
      </c>
      <c r="R34" s="207">
        <f t="shared" si="3"/>
        <v>1</v>
      </c>
      <c r="S34" s="207">
        <f>SUM($M$34)</f>
        <v>5</v>
      </c>
      <c r="T34" s="207">
        <f>VLOOKUP(Q34,Varianten_Kombi!M:N,2,0)</f>
        <v>1</v>
      </c>
      <c r="U34" s="207">
        <f t="shared" si="5"/>
        <v>1</v>
      </c>
      <c r="V34" s="208" t="str">
        <f t="shared" si="6"/>
        <v>1511</v>
      </c>
      <c r="W34" s="206">
        <f>VLOOKUP(V34,Varianten_Kombi!$F$3:$H$1123,3,0)</f>
        <v>0</v>
      </c>
      <c r="X34" s="237">
        <f t="shared" si="7"/>
        <v>0</v>
      </c>
      <c r="Y34" s="237">
        <f t="shared" si="8"/>
        <v>0</v>
      </c>
      <c r="Z34" s="238">
        <f t="shared" si="9"/>
        <v>0</v>
      </c>
      <c r="AA34" s="206">
        <f t="shared" si="10"/>
        <v>0</v>
      </c>
    </row>
    <row r="35" spans="1:27" ht="24" customHeight="1" x14ac:dyDescent="0.2">
      <c r="A35" s="128">
        <f>Kalender!N31</f>
        <v>46049</v>
      </c>
      <c r="B35" s="284" t="str">
        <f>Kalender!O31</f>
        <v>Di</v>
      </c>
      <c r="C35" s="3">
        <v>1</v>
      </c>
      <c r="D35" s="12" t="str">
        <f t="shared" si="21"/>
        <v>AZ</v>
      </c>
      <c r="E35" s="240"/>
      <c r="F35" s="240"/>
      <c r="G35" s="240"/>
      <c r="H35" s="240"/>
      <c r="I35" s="240"/>
      <c r="J35" s="240"/>
      <c r="K35" s="41">
        <f t="shared" si="0"/>
        <v>0</v>
      </c>
      <c r="L35" s="37">
        <f t="shared" si="12"/>
        <v>0</v>
      </c>
      <c r="M35" s="236"/>
      <c r="N35" s="236"/>
      <c r="O35" s="313"/>
      <c r="P35" s="314"/>
      <c r="Q35" s="206" t="str">
        <f t="shared" si="1"/>
        <v>Di</v>
      </c>
      <c r="R35" s="207">
        <f t="shared" si="3"/>
        <v>1</v>
      </c>
      <c r="S35" s="207">
        <f t="shared" ref="S35:S39" si="22">SUM($M$34)</f>
        <v>5</v>
      </c>
      <c r="T35" s="207">
        <f>VLOOKUP(Q35,Varianten_Kombi!M:N,2,0)</f>
        <v>2</v>
      </c>
      <c r="U35" s="207">
        <f t="shared" si="5"/>
        <v>1</v>
      </c>
      <c r="V35" s="208" t="str">
        <f t="shared" si="6"/>
        <v>1521</v>
      </c>
      <c r="W35" s="206">
        <f>VLOOKUP(V35,Varianten_Kombi!$F$3:$H$1123,3,0)</f>
        <v>0</v>
      </c>
      <c r="X35" s="237">
        <f t="shared" si="7"/>
        <v>0</v>
      </c>
      <c r="Y35" s="237">
        <f t="shared" si="8"/>
        <v>0</v>
      </c>
      <c r="Z35" s="238">
        <f t="shared" si="9"/>
        <v>0</v>
      </c>
      <c r="AA35" s="206">
        <f t="shared" si="10"/>
        <v>0</v>
      </c>
    </row>
    <row r="36" spans="1:27" ht="24" customHeight="1" x14ac:dyDescent="0.2">
      <c r="A36" s="128">
        <f>Kalender!N32</f>
        <v>46050</v>
      </c>
      <c r="B36" s="284" t="str">
        <f>Kalender!O32</f>
        <v>Mi</v>
      </c>
      <c r="C36" s="3">
        <v>1</v>
      </c>
      <c r="D36" s="12" t="str">
        <f t="shared" si="21"/>
        <v>AZ</v>
      </c>
      <c r="E36" s="240"/>
      <c r="F36" s="240"/>
      <c r="G36" s="240"/>
      <c r="H36" s="240"/>
      <c r="I36" s="240"/>
      <c r="J36" s="240"/>
      <c r="K36" s="41">
        <f t="shared" si="0"/>
        <v>0</v>
      </c>
      <c r="L36" s="37">
        <f t="shared" si="12"/>
        <v>0</v>
      </c>
      <c r="M36" s="236"/>
      <c r="N36" s="236"/>
      <c r="O36" s="313"/>
      <c r="P36" s="314"/>
      <c r="Q36" s="206" t="str">
        <f t="shared" si="1"/>
        <v>Mi</v>
      </c>
      <c r="R36" s="207">
        <f t="shared" si="3"/>
        <v>1</v>
      </c>
      <c r="S36" s="207">
        <f t="shared" si="22"/>
        <v>5</v>
      </c>
      <c r="T36" s="207">
        <f>VLOOKUP(Q36,Varianten_Kombi!M:N,2,0)</f>
        <v>3</v>
      </c>
      <c r="U36" s="207">
        <f t="shared" si="5"/>
        <v>1</v>
      </c>
      <c r="V36" s="208" t="str">
        <f t="shared" si="6"/>
        <v>1531</v>
      </c>
      <c r="W36" s="206">
        <f>VLOOKUP(V36,Varianten_Kombi!$F$3:$H$1123,3,0)</f>
        <v>0</v>
      </c>
      <c r="X36" s="237">
        <f t="shared" si="7"/>
        <v>0</v>
      </c>
      <c r="Y36" s="237">
        <f t="shared" si="8"/>
        <v>0</v>
      </c>
      <c r="Z36" s="238">
        <f t="shared" si="9"/>
        <v>0</v>
      </c>
      <c r="AA36" s="206">
        <f t="shared" si="10"/>
        <v>0</v>
      </c>
    </row>
    <row r="37" spans="1:27" ht="24" customHeight="1" x14ac:dyDescent="0.2">
      <c r="A37" s="128">
        <f>Kalender!N33</f>
        <v>46051</v>
      </c>
      <c r="B37" s="284" t="str">
        <f>Kalender!O33</f>
        <v>Do</v>
      </c>
      <c r="C37" s="3">
        <v>1</v>
      </c>
      <c r="D37" s="12" t="str">
        <f t="shared" ref="D37:D39" si="23">IF(C37=0,"arbeitsfreier Tag",IF(C37=1,"AZ",IF(C37=2,"gesetzl. Feiertag",IF(C37=3,"Tarifurlaub",IF(C37=4,"Sonderurlaub",IF(C37=5,"krank (Arbeitsunfähigkeit)",IF(C37=6,"Aus-/Weiterbildung/Dienstreise","Zeitausgleich")))))))</f>
        <v>AZ</v>
      </c>
      <c r="E37" s="240"/>
      <c r="F37" s="240"/>
      <c r="G37" s="240"/>
      <c r="H37" s="240"/>
      <c r="I37" s="240"/>
      <c r="J37" s="240"/>
      <c r="K37" s="41">
        <f t="shared" si="0"/>
        <v>0</v>
      </c>
      <c r="L37" s="37">
        <f t="shared" si="12"/>
        <v>0</v>
      </c>
      <c r="M37" s="236"/>
      <c r="N37" s="236"/>
      <c r="O37" s="311"/>
      <c r="P37" s="312"/>
      <c r="Q37" s="206" t="str">
        <f t="shared" si="1"/>
        <v>Do</v>
      </c>
      <c r="R37" s="207">
        <f t="shared" si="3"/>
        <v>1</v>
      </c>
      <c r="S37" s="207">
        <f t="shared" si="22"/>
        <v>5</v>
      </c>
      <c r="T37" s="207">
        <f>VLOOKUP(Q37,Varianten_Kombi!M:N,2,0)</f>
        <v>4</v>
      </c>
      <c r="U37" s="207">
        <f t="shared" si="5"/>
        <v>1</v>
      </c>
      <c r="V37" s="208" t="str">
        <f t="shared" si="6"/>
        <v>1541</v>
      </c>
      <c r="W37" s="206">
        <f>VLOOKUP(V37,Varianten_Kombi!$F$3:$H$1123,3,0)</f>
        <v>0</v>
      </c>
      <c r="X37" s="237">
        <f t="shared" si="7"/>
        <v>0</v>
      </c>
      <c r="Y37" s="237">
        <f t="shared" si="8"/>
        <v>0</v>
      </c>
      <c r="Z37" s="238">
        <f t="shared" si="9"/>
        <v>0</v>
      </c>
      <c r="AA37" s="206">
        <f t="shared" si="10"/>
        <v>0</v>
      </c>
    </row>
    <row r="38" spans="1:27" ht="24" customHeight="1" x14ac:dyDescent="0.2">
      <c r="A38" s="128">
        <f>Kalender!N34</f>
        <v>46052</v>
      </c>
      <c r="B38" s="284" t="str">
        <f>Kalender!O34</f>
        <v>Fr</v>
      </c>
      <c r="C38" s="3">
        <v>1</v>
      </c>
      <c r="D38" s="12" t="str">
        <f t="shared" si="23"/>
        <v>AZ</v>
      </c>
      <c r="E38" s="240"/>
      <c r="F38" s="240"/>
      <c r="G38" s="240"/>
      <c r="H38" s="240"/>
      <c r="I38" s="240"/>
      <c r="J38" s="240"/>
      <c r="K38" s="41">
        <f t="shared" si="0"/>
        <v>0</v>
      </c>
      <c r="L38" s="37">
        <f t="shared" si="12"/>
        <v>0</v>
      </c>
      <c r="O38" s="311"/>
      <c r="P38" s="312"/>
      <c r="Q38" s="206" t="str">
        <f t="shared" si="1"/>
        <v>Fr</v>
      </c>
      <c r="R38" s="207">
        <f t="shared" si="3"/>
        <v>1</v>
      </c>
      <c r="S38" s="207">
        <f t="shared" si="22"/>
        <v>5</v>
      </c>
      <c r="T38" s="207">
        <f>VLOOKUP(Q38,Varianten_Kombi!M:N,2,0)</f>
        <v>5</v>
      </c>
      <c r="U38" s="207">
        <f t="shared" si="5"/>
        <v>1</v>
      </c>
      <c r="V38" s="208" t="str">
        <f t="shared" si="6"/>
        <v>1551</v>
      </c>
      <c r="W38" s="206">
        <f>VLOOKUP(V38,Varianten_Kombi!$F$3:$H$1123,3,0)</f>
        <v>0</v>
      </c>
      <c r="X38" s="237">
        <f t="shared" si="7"/>
        <v>0</v>
      </c>
      <c r="Y38" s="237">
        <f t="shared" si="8"/>
        <v>0</v>
      </c>
      <c r="Z38" s="238">
        <f t="shared" si="9"/>
        <v>0</v>
      </c>
      <c r="AA38" s="206">
        <f t="shared" si="10"/>
        <v>0</v>
      </c>
    </row>
    <row r="39" spans="1:27" ht="24" customHeight="1" x14ac:dyDescent="0.2">
      <c r="A39" s="128">
        <f>Kalender!N35</f>
        <v>46053</v>
      </c>
      <c r="B39" s="284" t="str">
        <f>Kalender!O35</f>
        <v>Sa</v>
      </c>
      <c r="C39" s="161">
        <v>0</v>
      </c>
      <c r="D39" s="13" t="str">
        <f t="shared" si="23"/>
        <v>arbeitsfreier Tag</v>
      </c>
      <c r="E39" s="239"/>
      <c r="F39" s="239"/>
      <c r="G39" s="239"/>
      <c r="H39" s="239"/>
      <c r="I39" s="239"/>
      <c r="J39" s="239"/>
      <c r="K39" s="42">
        <f t="shared" ref="K39" si="24">IF(C39=0,Z39,IF(C39=1,Z39,IF(C39=2,L39,IF(C39=3,L39,IF(C39=4,L39,IF(C39=5,L39,IF(C39=6,AA39,IF(C39=7,0,"falsch"))))))))</f>
        <v>0</v>
      </c>
      <c r="L39" s="42">
        <f t="shared" ref="L39" si="25">SUM(W39)</f>
        <v>0</v>
      </c>
      <c r="M39" s="41">
        <f>SUM(K34:K39)</f>
        <v>0</v>
      </c>
      <c r="N39" s="37">
        <f>SUM(L34:L39)</f>
        <v>0</v>
      </c>
      <c r="Q39" s="206" t="str">
        <f t="shared" si="1"/>
        <v>Sa</v>
      </c>
      <c r="R39" s="207">
        <f t="shared" si="3"/>
        <v>1</v>
      </c>
      <c r="S39" s="207">
        <f t="shared" si="22"/>
        <v>5</v>
      </c>
      <c r="T39" s="207">
        <f>VLOOKUP(Q39,Varianten_Kombi!M:N,2,0)</f>
        <v>6</v>
      </c>
      <c r="U39" s="207">
        <f t="shared" si="5"/>
        <v>0</v>
      </c>
      <c r="V39" s="208" t="str">
        <f t="shared" si="6"/>
        <v>1560</v>
      </c>
      <c r="W39" s="206">
        <f>VLOOKUP(V39,Varianten_Kombi!$F$3:$H$1123,3,0)</f>
        <v>0</v>
      </c>
      <c r="X39" s="237">
        <f t="shared" si="7"/>
        <v>0</v>
      </c>
      <c r="Y39" s="237">
        <f t="shared" si="8"/>
        <v>0</v>
      </c>
      <c r="Z39" s="238">
        <f t="shared" si="9"/>
        <v>0</v>
      </c>
      <c r="AA39" s="206">
        <f t="shared" si="10"/>
        <v>0</v>
      </c>
    </row>
    <row r="40" spans="1:27" ht="21.75" customHeight="1" x14ac:dyDescent="0.2"/>
    <row r="43" spans="1:27" ht="15.75" thickBot="1" x14ac:dyDescent="0.25">
      <c r="C43" s="169"/>
      <c r="D43" s="170"/>
      <c r="E43" s="170"/>
      <c r="F43" s="171"/>
      <c r="G43" s="171"/>
      <c r="H43" s="171"/>
      <c r="I43" s="171"/>
      <c r="J43" s="171"/>
      <c r="K43" s="237"/>
      <c r="L43" s="236"/>
      <c r="M43" s="237"/>
      <c r="N43" s="236"/>
    </row>
    <row r="44" spans="1:27" x14ac:dyDescent="0.2">
      <c r="C44" s="169"/>
      <c r="D44" s="170"/>
      <c r="E44" s="191"/>
      <c r="F44" s="192"/>
      <c r="G44" s="192"/>
      <c r="H44" s="192"/>
      <c r="I44" s="192"/>
      <c r="J44" s="192"/>
      <c r="K44" s="201"/>
      <c r="L44" s="194"/>
      <c r="M44" s="194"/>
      <c r="N44" s="194"/>
      <c r="O44" s="181"/>
      <c r="P44" s="195"/>
    </row>
    <row r="45" spans="1:27" x14ac:dyDescent="0.2">
      <c r="E45" s="183" t="s">
        <v>25</v>
      </c>
      <c r="F45" s="15"/>
      <c r="G45" s="15"/>
      <c r="H45" s="15"/>
      <c r="I45" s="15"/>
      <c r="J45" s="15"/>
      <c r="K45" s="64">
        <f>SUM(M12,M19,M26,M33,M39)</f>
        <v>0</v>
      </c>
      <c r="L45" s="14"/>
      <c r="M45" s="15" t="s">
        <v>46</v>
      </c>
      <c r="N45" s="15"/>
      <c r="O45" s="16">
        <f>Person!I8+Person!I10</f>
        <v>0</v>
      </c>
      <c r="P45" s="184"/>
    </row>
    <row r="46" spans="1:27" x14ac:dyDescent="0.2">
      <c r="E46" s="183" t="s">
        <v>122</v>
      </c>
      <c r="F46" s="15"/>
      <c r="G46" s="15"/>
      <c r="H46" s="15"/>
      <c r="I46" s="15"/>
      <c r="J46" s="15"/>
      <c r="K46" s="65">
        <f>Person!$I$6</f>
        <v>0</v>
      </c>
      <c r="L46"/>
      <c r="M46" s="15" t="s">
        <v>45</v>
      </c>
      <c r="N46" s="15"/>
      <c r="O46" s="16">
        <f>SUM(COUNTIF(C9:C39,3))</f>
        <v>0</v>
      </c>
      <c r="P46" s="184"/>
    </row>
    <row r="47" spans="1:27" ht="24" customHeight="1" x14ac:dyDescent="0.2">
      <c r="E47" s="183" t="s">
        <v>26</v>
      </c>
      <c r="F47" s="15"/>
      <c r="G47" s="15"/>
      <c r="H47" s="15"/>
      <c r="I47" s="15"/>
      <c r="J47" s="15"/>
      <c r="K47" s="65">
        <f>SUM(K45:K46)</f>
        <v>0</v>
      </c>
      <c r="L47"/>
      <c r="M47" s="15" t="s">
        <v>47</v>
      </c>
      <c r="N47" s="15"/>
      <c r="O47" s="16">
        <f>O45-O46</f>
        <v>0</v>
      </c>
      <c r="P47" s="185"/>
    </row>
    <row r="48" spans="1:27" ht="24" customHeight="1" x14ac:dyDescent="0.2">
      <c r="E48" s="183" t="s">
        <v>27</v>
      </c>
      <c r="F48" s="15"/>
      <c r="G48" s="15"/>
      <c r="H48" s="15"/>
      <c r="I48" s="15"/>
      <c r="J48" s="15"/>
      <c r="K48" s="67">
        <f>SUM(N12,N19,N26,N33,N39)</f>
        <v>0</v>
      </c>
      <c r="L48"/>
      <c r="M48" s="15"/>
      <c r="N48" s="15"/>
      <c r="O48" s="17"/>
      <c r="P48" s="185"/>
    </row>
    <row r="49" spans="1:16" ht="24" customHeight="1" thickBot="1" x14ac:dyDescent="0.25">
      <c r="A49" s="243"/>
      <c r="E49" s="183"/>
      <c r="F49" s="15"/>
      <c r="G49" s="15"/>
      <c r="H49" s="15"/>
      <c r="I49" s="15"/>
      <c r="J49" s="15"/>
      <c r="K49" s="68"/>
      <c r="L49"/>
      <c r="M49" s="15"/>
      <c r="N49" s="15"/>
      <c r="O49" s="15"/>
      <c r="P49" s="185"/>
    </row>
    <row r="50" spans="1:16" ht="24" customHeight="1" thickBot="1" x14ac:dyDescent="0.3">
      <c r="E50" s="183" t="s">
        <v>28</v>
      </c>
      <c r="F50" s="15"/>
      <c r="G50" s="15"/>
      <c r="H50" s="15"/>
      <c r="I50" s="15"/>
      <c r="J50"/>
      <c r="K50" s="69">
        <f>K47-K48</f>
        <v>0</v>
      </c>
      <c r="L50"/>
      <c r="M50"/>
      <c r="N50" s="15"/>
      <c r="O50" s="15"/>
      <c r="P50" s="185"/>
    </row>
    <row r="51" spans="1:16" ht="24" customHeight="1" thickBot="1" x14ac:dyDescent="0.25">
      <c r="E51" s="186"/>
      <c r="F51" s="187"/>
      <c r="G51" s="187"/>
      <c r="H51" s="187"/>
      <c r="I51" s="187"/>
      <c r="J51" s="187"/>
      <c r="K51" s="188"/>
      <c r="L51" s="187"/>
      <c r="M51" s="102"/>
      <c r="N51" s="187"/>
      <c r="O51" s="187"/>
      <c r="P51" s="190"/>
    </row>
    <row r="52" spans="1:16" ht="24" customHeight="1" x14ac:dyDescent="0.2">
      <c r="M52" s="210"/>
      <c r="N52" s="206"/>
    </row>
    <row r="53" spans="1:16" ht="24" customHeight="1" x14ac:dyDescent="0.2">
      <c r="N53" s="206"/>
      <c r="P53" s="242"/>
    </row>
    <row r="54" spans="1:16" ht="24" customHeight="1" x14ac:dyDescent="0.2">
      <c r="C54" s="219"/>
      <c r="D54" s="219"/>
      <c r="E54" s="219"/>
      <c r="F54" s="219"/>
      <c r="K54" s="219"/>
      <c r="L54" s="219"/>
      <c r="M54" s="219"/>
      <c r="N54" s="206"/>
      <c r="P54" s="242"/>
    </row>
    <row r="55" spans="1:16" ht="24" customHeight="1" x14ac:dyDescent="0.2">
      <c r="C55" s="206" t="s">
        <v>29</v>
      </c>
      <c r="K55" s="206" t="s">
        <v>30</v>
      </c>
      <c r="N55" s="206"/>
      <c r="P55" s="242"/>
    </row>
    <row r="56" spans="1:16" ht="24" customHeight="1" x14ac:dyDescent="0.2">
      <c r="N56" s="206"/>
      <c r="P56" s="242"/>
    </row>
    <row r="57" spans="1:16" ht="24" customHeight="1" x14ac:dyDescent="0.2">
      <c r="N57" s="206"/>
    </row>
    <row r="58" spans="1:16" ht="24" customHeight="1" x14ac:dyDescent="0.2"/>
  </sheetData>
  <sheetProtection algorithmName="SHA-512" hashValue="bsOYo80KcwVZcw4/mAU+fGuRJ48gZlUg7i3xuA5fOx+yE2K3HMOHEPsbEpNL0fK6GizbJmLqTD2XKB3YhFc8EA==" saltValue="Ypz5rs3dHeFb13E0VDz5gQ==" spinCount="100000" sheet="1" selectLockedCells="1"/>
  <autoFilter ref="A8:AC40" xr:uid="{55F2BE40-8EAD-43A5-BE75-04FAEB3249CC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6">
    <mergeCell ref="R8:W8"/>
    <mergeCell ref="O7:P8"/>
    <mergeCell ref="O9:P9"/>
    <mergeCell ref="A1:P1"/>
    <mergeCell ref="M3:N3"/>
    <mergeCell ref="K3:L3"/>
    <mergeCell ref="K4:L4"/>
    <mergeCell ref="O24:P24"/>
    <mergeCell ref="O22:P22"/>
    <mergeCell ref="O10:P10"/>
    <mergeCell ref="O11:P11"/>
    <mergeCell ref="O12:P12"/>
    <mergeCell ref="O13:P13"/>
    <mergeCell ref="O14:P14"/>
    <mergeCell ref="O23:P23"/>
    <mergeCell ref="O17:P17"/>
    <mergeCell ref="O15:P15"/>
    <mergeCell ref="O16:P16"/>
    <mergeCell ref="O18:P18"/>
    <mergeCell ref="O19:P19"/>
    <mergeCell ref="O20:P20"/>
    <mergeCell ref="O21:P21"/>
    <mergeCell ref="O38:P38"/>
    <mergeCell ref="O25:P25"/>
    <mergeCell ref="O26:P26"/>
    <mergeCell ref="O31:P31"/>
    <mergeCell ref="O36:P36"/>
    <mergeCell ref="O37:P37"/>
    <mergeCell ref="O35:P35"/>
    <mergeCell ref="O29:P29"/>
    <mergeCell ref="O30:P30"/>
    <mergeCell ref="O32:P32"/>
    <mergeCell ref="O33:P33"/>
    <mergeCell ref="O34:P34"/>
    <mergeCell ref="O27:P27"/>
    <mergeCell ref="O28:P28"/>
  </mergeCells>
  <phoneticPr fontId="0" type="noConversion"/>
  <printOptions horizontalCentered="1"/>
  <pageMargins left="0.59055118110236227" right="0.19685039370078741" top="0.39370078740157483" bottom="0.39370078740157483" header="0.51181102362204722" footer="0.51181102362204722"/>
  <pageSetup paperSize="9" scale="6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Drop Down 13">
              <controlPr locked="0" defaultSize="0" autoLine="0" autoPict="0">
                <anchor moveWithCells="1">
                  <from>
                    <xdr:col>11</xdr:col>
                    <xdr:colOff>619125</xdr:colOff>
                    <xdr:row>3</xdr:row>
                    <xdr:rowOff>28575</xdr:rowOff>
                  </from>
                  <to>
                    <xdr:col>14</xdr:col>
                    <xdr:colOff>57150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Drop Down 29">
              <controlPr locked="0" defaultSize="0" autoLine="0" autoPict="0">
                <anchor moveWithCells="1">
                  <from>
                    <xdr:col>12</xdr:col>
                    <xdr:colOff>9525</xdr:colOff>
                    <xdr:row>11</xdr:row>
                    <xdr:rowOff>304800</xdr:rowOff>
                  </from>
                  <to>
                    <xdr:col>14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Drop Down 30">
              <controlPr locked="0" defaultSize="0" autoLine="0" autoPict="0">
                <anchor moveWithCells="1">
                  <from>
                    <xdr:col>12</xdr:col>
                    <xdr:colOff>9525</xdr:colOff>
                    <xdr:row>19</xdr:row>
                    <xdr:rowOff>9525</xdr:rowOff>
                  </from>
                  <to>
                    <xdr:col>13</xdr:col>
                    <xdr:colOff>609600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Drop Down 31">
              <controlPr locked="0" defaultSize="0" autoLine="0" autoPict="0">
                <anchor moveWithCells="1">
                  <from>
                    <xdr:col>12</xdr:col>
                    <xdr:colOff>9525</xdr:colOff>
                    <xdr:row>26</xdr:row>
                    <xdr:rowOff>19050</xdr:rowOff>
                  </from>
                  <to>
                    <xdr:col>14</xdr:col>
                    <xdr:colOff>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Drop Down 32">
              <controlPr locked="0" defaultSize="0" autoLine="0" autoPict="0">
                <anchor moveWithCells="1">
                  <from>
                    <xdr:col>12</xdr:col>
                    <xdr:colOff>9525</xdr:colOff>
                    <xdr:row>8</xdr:row>
                    <xdr:rowOff>9525</xdr:rowOff>
                  </from>
                  <to>
                    <xdr:col>13</xdr:col>
                    <xdr:colOff>609600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Drop Down 34">
              <controlPr locked="0" defaultSize="0" autoLine="0" autoPict="0">
                <anchor moveWithCells="1">
                  <from>
                    <xdr:col>12</xdr:col>
                    <xdr:colOff>19050</xdr:colOff>
                    <xdr:row>33</xdr:row>
                    <xdr:rowOff>28575</xdr:rowOff>
                  </from>
                  <to>
                    <xdr:col>14</xdr:col>
                    <xdr:colOff>9525</xdr:colOff>
                    <xdr:row>33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3" tint="-0.249977111117893"/>
    <pageSetUpPr fitToPage="1"/>
  </sheetPr>
  <dimension ref="A1:AG219"/>
  <sheetViews>
    <sheetView showGridLines="0" topLeftCell="A2" zoomScale="70" zoomScaleNormal="70" workbookViewId="0">
      <selection activeCell="M32" sqref="M32"/>
    </sheetView>
  </sheetViews>
  <sheetFormatPr baseColWidth="10" defaultColWidth="11.42578125" defaultRowHeight="15" x14ac:dyDescent="0.2"/>
  <cols>
    <col min="1" max="1" width="8.5703125" style="206" customWidth="1"/>
    <col min="2" max="2" width="16.42578125" style="207" bestFit="1" customWidth="1"/>
    <col min="3" max="3" width="6" style="206" customWidth="1"/>
    <col min="4" max="4" width="17.28515625" style="206" bestFit="1" customWidth="1"/>
    <col min="5" max="10" width="9.28515625" style="206" customWidth="1"/>
    <col min="11" max="12" width="11.5703125" style="206" customWidth="1"/>
    <col min="13" max="13" width="9.28515625" style="206" customWidth="1"/>
    <col min="14" max="14" width="9.28515625" style="210" customWidth="1"/>
    <col min="15" max="16" width="11.42578125" style="206"/>
    <col min="17" max="17" width="11.42578125" style="206" hidden="1" customWidth="1"/>
    <col min="18" max="18" width="3.85546875" style="206" hidden="1" customWidth="1"/>
    <col min="19" max="19" width="3.5703125" style="206" hidden="1" customWidth="1"/>
    <col min="20" max="20" width="2.5703125" style="206" hidden="1" customWidth="1"/>
    <col min="21" max="21" width="11" style="206" hidden="1" customWidth="1"/>
    <col min="22" max="22" width="6.5703125" style="246" hidden="1" customWidth="1"/>
    <col min="23" max="23" width="5.7109375" style="206" hidden="1" customWidth="1"/>
    <col min="24" max="24" width="12" style="206" hidden="1" customWidth="1"/>
    <col min="25" max="25" width="8.140625" style="206" hidden="1" customWidth="1"/>
    <col min="26" max="26" width="8.28515625" style="206" hidden="1" customWidth="1"/>
    <col min="27" max="27" width="15.7109375" style="206" hidden="1" customWidth="1"/>
    <col min="28" max="33" width="11.42578125" style="206" hidden="1" customWidth="1"/>
    <col min="34" max="16384" width="11.42578125" style="206"/>
  </cols>
  <sheetData>
    <row r="1" spans="1:27" ht="25.5" x14ac:dyDescent="0.35">
      <c r="A1" s="322" t="s">
        <v>13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4"/>
      <c r="S1" s="207"/>
      <c r="T1" s="207"/>
      <c r="U1" s="207"/>
      <c r="V1" s="208"/>
      <c r="AA1" s="206" t="e">
        <f>IF((#REF!=6)*AND(#REF!&gt;#REF!),#REF!,#REF!)</f>
        <v>#REF!</v>
      </c>
    </row>
    <row r="2" spans="1:27" ht="36" customHeight="1" x14ac:dyDescent="0.35">
      <c r="A2" s="245"/>
      <c r="B2" s="28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S2" s="207"/>
      <c r="T2" s="207"/>
      <c r="U2" s="207"/>
      <c r="V2" s="208"/>
    </row>
    <row r="3" spans="1:27" ht="18.75" customHeight="1" x14ac:dyDescent="0.25">
      <c r="A3" s="72">
        <f>Person!$G$2</f>
        <v>0</v>
      </c>
      <c r="B3" s="286"/>
      <c r="C3" s="47"/>
      <c r="D3" s="47"/>
      <c r="E3" s="47"/>
      <c r="F3" s="48"/>
      <c r="G3" s="15"/>
      <c r="H3" s="15"/>
      <c r="I3" s="15"/>
      <c r="K3" s="326" t="s">
        <v>58</v>
      </c>
      <c r="L3" s="326"/>
      <c r="M3" s="325">
        <f>IF(M4=1,Person!G14, IF(M4=2,Person!O14,IF(M4=3,Person!W14,IF(M4=4,Person!AE14,"FALSCH"))))</f>
        <v>0</v>
      </c>
      <c r="N3" s="325"/>
      <c r="S3" s="207"/>
      <c r="T3" s="207"/>
      <c r="U3" s="207"/>
      <c r="V3" s="208"/>
    </row>
    <row r="4" spans="1:27" ht="18.75" customHeight="1" x14ac:dyDescent="0.25">
      <c r="A4" s="73">
        <f>Person!$G$3</f>
        <v>0</v>
      </c>
      <c r="B4" s="287"/>
      <c r="C4" s="49"/>
      <c r="D4" s="49"/>
      <c r="E4" s="49"/>
      <c r="F4" s="50"/>
      <c r="G4" s="15"/>
      <c r="H4" s="15"/>
      <c r="I4" s="15"/>
      <c r="K4" s="326" t="s">
        <v>59</v>
      </c>
      <c r="L4" s="326"/>
      <c r="M4" s="329">
        <v>1</v>
      </c>
      <c r="N4" s="329"/>
      <c r="S4" s="207"/>
      <c r="T4" s="207"/>
      <c r="U4" s="207"/>
      <c r="V4" s="208"/>
      <c r="AA4" s="206" t="e">
        <f>IF(#REF!=6+AND(#REF!&lt;#REF!),#REF!,#REF!)</f>
        <v>#REF!</v>
      </c>
    </row>
    <row r="5" spans="1:27" s="215" customFormat="1" ht="39" customHeight="1" x14ac:dyDescent="0.4">
      <c r="A5" s="51">
        <v>46054</v>
      </c>
      <c r="B5" s="288"/>
      <c r="C5" s="52"/>
      <c r="D5" s="52"/>
      <c r="E5" s="52"/>
      <c r="F5" s="52"/>
      <c r="G5" s="52"/>
      <c r="H5" s="52"/>
      <c r="I5" s="52"/>
      <c r="J5" s="213"/>
      <c r="K5" s="213"/>
      <c r="L5" s="213"/>
      <c r="M5" s="213"/>
      <c r="N5" s="213"/>
      <c r="S5" s="216"/>
      <c r="T5" s="216"/>
      <c r="U5" s="216"/>
      <c r="V5" s="217"/>
      <c r="AA5" s="206"/>
    </row>
    <row r="6" spans="1:27" ht="21" customHeight="1" x14ac:dyDescent="0.2">
      <c r="A6" s="54"/>
      <c r="B6" s="289"/>
      <c r="C6" s="54"/>
      <c r="D6" s="15"/>
      <c r="E6" s="15"/>
      <c r="F6" s="15"/>
      <c r="G6" s="15"/>
      <c r="H6" s="15"/>
      <c r="I6" s="15"/>
      <c r="N6" s="206"/>
      <c r="S6" s="207"/>
      <c r="T6" s="207"/>
      <c r="U6" s="207"/>
      <c r="V6" s="208"/>
      <c r="AA6" s="206" t="e">
        <f>IF(AND(#REF!=6,#REF!&gt;#REF!),#REF!,#REF!)</f>
        <v>#REF!</v>
      </c>
    </row>
    <row r="7" spans="1:27" ht="24" customHeight="1" x14ac:dyDescent="0.25">
      <c r="A7" s="18" t="s">
        <v>14</v>
      </c>
      <c r="B7" s="290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150" t="s">
        <v>19</v>
      </c>
      <c r="O7" s="330" t="s">
        <v>72</v>
      </c>
      <c r="P7" s="331"/>
      <c r="S7" s="207"/>
      <c r="T7" s="207"/>
      <c r="U7" s="207"/>
      <c r="V7" s="208"/>
    </row>
    <row r="8" spans="1:27" ht="24" customHeight="1" x14ac:dyDescent="0.25">
      <c r="A8" s="28"/>
      <c r="B8" s="291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3" t="s">
        <v>24</v>
      </c>
      <c r="O8" s="332"/>
      <c r="P8" s="333"/>
      <c r="R8" s="315" t="s">
        <v>68</v>
      </c>
      <c r="S8" s="316"/>
      <c r="T8" s="316"/>
      <c r="U8" s="316"/>
      <c r="V8" s="316"/>
      <c r="W8" s="317"/>
      <c r="X8" s="206" t="s">
        <v>16</v>
      </c>
      <c r="Y8" s="206" t="s">
        <v>69</v>
      </c>
      <c r="Z8" s="206" t="s">
        <v>70</v>
      </c>
      <c r="AA8" s="206" t="s">
        <v>71</v>
      </c>
    </row>
    <row r="9" spans="1:27" ht="24" customHeight="1" x14ac:dyDescent="0.2">
      <c r="A9" s="11">
        <f>Kalender!N36</f>
        <v>46054</v>
      </c>
      <c r="B9" s="167" t="str">
        <f>Kalender!O36</f>
        <v>So</v>
      </c>
      <c r="C9" s="161">
        <v>0</v>
      </c>
      <c r="D9" s="13" t="str">
        <f>IF(C9=0,"arbeitsfreier Tag",IF(C9=1,"AZ",IF(C9=2,"gesetzl. Feiertag",IF(C9=3,"Tarifurlaub",IF(C9=4,"Sonderurlaub",IF(C9=5,"krank (Arbeitsunfähigkeit)",IF(C9=6,"Aus-/Weiterbildung/Dienstreise","Zeitausgleich")))))))</f>
        <v>arbeitsfreier Tag</v>
      </c>
      <c r="E9" s="7"/>
      <c r="F9" s="6"/>
      <c r="G9" s="6"/>
      <c r="H9" s="6"/>
      <c r="I9" s="6"/>
      <c r="J9" s="160"/>
      <c r="K9" s="42">
        <f>IF(C9=0,Z9,IF(C9=1,Z9,IF(C9=2,Z9,IF(C9=3,L9,IF(C9=4,L9,IF(C9=5,L9,IF(C9=6,AA9,IF(C9=7,0,"falsch"))))))))</f>
        <v>0</v>
      </c>
      <c r="L9" s="42">
        <f>SUM(W9)</f>
        <v>0</v>
      </c>
      <c r="M9" s="45">
        <v>1</v>
      </c>
      <c r="N9" s="206"/>
      <c r="O9" s="41">
        <f>SUM(K9:K9)</f>
        <v>0</v>
      </c>
      <c r="P9" s="148">
        <f>SUM(L9:L9)</f>
        <v>0</v>
      </c>
      <c r="Q9" s="206" t="str">
        <f t="shared" ref="Q9:Q35" si="0">B9</f>
        <v>So</v>
      </c>
      <c r="R9" s="206">
        <f t="shared" ref="R9:R36" si="1">SUM($M$4)</f>
        <v>1</v>
      </c>
      <c r="S9" s="207">
        <f>SUM($M$9)</f>
        <v>1</v>
      </c>
      <c r="T9" s="207">
        <f>VLOOKUP(Q9,Varianten_Kombi!M:N,2,0)</f>
        <v>7</v>
      </c>
      <c r="U9" s="207">
        <f t="shared" ref="U9:U36" si="2">C9</f>
        <v>0</v>
      </c>
      <c r="V9" s="208" t="str">
        <f>CONCATENATE(R9,S9,T9,U9)</f>
        <v>1170</v>
      </c>
      <c r="W9" s="206">
        <f>VLOOKUP(V9,Varianten_Kombi!$F$4:$H$1123,3,0)</f>
        <v>0</v>
      </c>
      <c r="X9" s="237">
        <f>(F9-E9)*24</f>
        <v>0</v>
      </c>
      <c r="Y9" s="237">
        <f>((H9-G9)+(J9-I9))*24</f>
        <v>0</v>
      </c>
      <c r="Z9" s="238">
        <f t="shared" ref="Z9" si="3">IF(X9&gt;9.5,IF(Y9&gt;0.75,(X9-Y9),(X9-0.75)),IF(X9&gt;6,IF(Y9&gt;0.5,(X9-Y9),(X9-0.5)),IF(X9&lt;=6,(X9-Y9))))</f>
        <v>0</v>
      </c>
      <c r="AA9" s="206">
        <f>IF((C9=6)*AND(Z9&gt;L9),Z9,L9)</f>
        <v>0</v>
      </c>
    </row>
    <row r="10" spans="1:27" ht="24" customHeight="1" x14ac:dyDescent="0.2">
      <c r="A10" s="11">
        <f>Kalender!N37</f>
        <v>46055</v>
      </c>
      <c r="B10" s="167" t="str">
        <f>Kalender!O37</f>
        <v>Mo</v>
      </c>
      <c r="C10" s="3">
        <v>1</v>
      </c>
      <c r="D10" s="12" t="str">
        <f>IF(C10=0,"arbeitsfreier Tag",IF(C10=1,"AZ",IF(C10=2,"gesetzl. Feiertag",IF(C10=3,"Tarifurlaub",IF(C10=4,"Sonderurlaub",IF(C10=5,"krank (Arbeitsunfähigkeit)",IF(C10=6,"Aus-/Weiterbildung/Dienstreise","Zeitausgleich")))))))</f>
        <v>AZ</v>
      </c>
      <c r="E10" s="240"/>
      <c r="F10" s="240"/>
      <c r="G10" s="4"/>
      <c r="H10" s="4"/>
      <c r="I10" s="4"/>
      <c r="J10" s="9"/>
      <c r="K10" s="41">
        <f t="shared" ref="K10:K36" si="4">IF(C10=0,Z10,IF(C10=1,Z10,IF(C10=2,Z10,IF(C10=3,L10,IF(C10=4,L10,IF(C10=5,L10,IF(C10=6,AA10,IF(C10=7,0,"falsch"))))))))</f>
        <v>0</v>
      </c>
      <c r="L10" s="148">
        <f t="shared" ref="L10:L36" si="5">SUM(W10)</f>
        <v>0</v>
      </c>
      <c r="M10" s="206">
        <v>2</v>
      </c>
      <c r="N10" s="236"/>
      <c r="O10" s="327"/>
      <c r="P10" s="328"/>
      <c r="Q10" s="206" t="str">
        <f t="shared" si="0"/>
        <v>Mo</v>
      </c>
      <c r="R10" s="206">
        <f t="shared" si="1"/>
        <v>1</v>
      </c>
      <c r="S10" s="207">
        <f>SUM($M$10)</f>
        <v>2</v>
      </c>
      <c r="T10" s="207">
        <f>VLOOKUP(Q10,Varianten_Kombi!M:N,2,0)</f>
        <v>1</v>
      </c>
      <c r="U10" s="207">
        <f t="shared" si="2"/>
        <v>1</v>
      </c>
      <c r="V10" s="208" t="str">
        <f t="shared" ref="V10:V36" si="6">CONCATENATE(R10,S10,T10,U10)</f>
        <v>1211</v>
      </c>
      <c r="W10" s="206">
        <f>VLOOKUP(V10,Varianten_Kombi!$F$4:$H$1123,3,0)</f>
        <v>0</v>
      </c>
      <c r="X10" s="237">
        <f t="shared" ref="X10:X36" si="7">(F10-E10)*24</f>
        <v>0</v>
      </c>
      <c r="Y10" s="237">
        <f t="shared" ref="Y10:Y36" si="8">((H10-G10)+(J10-I10))*24</f>
        <v>0</v>
      </c>
      <c r="Z10" s="238">
        <f t="shared" ref="Z10:Z36" si="9">IF(X10&gt;9.5,IF(Y10&gt;0.75,(X10-Y10),(X10-0.75)),IF(X10&gt;6,IF(Y10&gt;0.5,(X10-Y10),(X10-0.5)),IF(X10&lt;=6,(X10-Y10))))</f>
        <v>0</v>
      </c>
      <c r="AA10" s="206">
        <f t="shared" ref="AA10:AA36" si="10">IF((C10=6)*AND(Z10&gt;L10),Z10,L10)</f>
        <v>0</v>
      </c>
    </row>
    <row r="11" spans="1:27" ht="24" customHeight="1" x14ac:dyDescent="0.2">
      <c r="A11" s="11">
        <f>Kalender!N38</f>
        <v>46056</v>
      </c>
      <c r="B11" s="167" t="str">
        <f>Kalender!O38</f>
        <v>Di</v>
      </c>
      <c r="C11" s="3">
        <v>1</v>
      </c>
      <c r="D11" s="12" t="str">
        <f>IF(C11=0,"arbeitsfreier Tag",IF(C11=1,"AZ",IF(C11=2,"gesetzl. Feiertag",IF(C11=3,"Tarifurlaub",IF(C11=4,"Sonderurlaub",IF(C11=5,"krank (Arbeitsunfähigkeit)",IF(C11=6,"Aus-/Weiterbildung/Dienstreise","Zeitausgleich")))))))</f>
        <v>AZ</v>
      </c>
      <c r="E11" s="240"/>
      <c r="F11" s="240"/>
      <c r="G11" s="4"/>
      <c r="H11" s="4"/>
      <c r="I11" s="4"/>
      <c r="J11" s="9"/>
      <c r="K11" s="41">
        <f t="shared" si="4"/>
        <v>0</v>
      </c>
      <c r="L11" s="148">
        <f t="shared" si="5"/>
        <v>0</v>
      </c>
      <c r="O11" s="327"/>
      <c r="P11" s="328"/>
      <c r="Q11" s="206" t="str">
        <f t="shared" si="0"/>
        <v>Di</v>
      </c>
      <c r="R11" s="206">
        <f t="shared" si="1"/>
        <v>1</v>
      </c>
      <c r="S11" s="207">
        <f t="shared" ref="S11:S16" si="11">SUM($M$10)</f>
        <v>2</v>
      </c>
      <c r="T11" s="207">
        <f>VLOOKUP(Q11,Varianten_Kombi!M:N,2,0)</f>
        <v>2</v>
      </c>
      <c r="U11" s="207">
        <f t="shared" si="2"/>
        <v>1</v>
      </c>
      <c r="V11" s="208" t="str">
        <f t="shared" si="6"/>
        <v>1221</v>
      </c>
      <c r="W11" s="206">
        <f>VLOOKUP(V11,Varianten_Kombi!$F$4:$H$1123,3,0)</f>
        <v>0</v>
      </c>
      <c r="X11" s="237">
        <f t="shared" si="7"/>
        <v>0</v>
      </c>
      <c r="Y11" s="237">
        <f t="shared" si="8"/>
        <v>0</v>
      </c>
      <c r="Z11" s="238">
        <f t="shared" si="9"/>
        <v>0</v>
      </c>
      <c r="AA11" s="206">
        <f t="shared" si="10"/>
        <v>0</v>
      </c>
    </row>
    <row r="12" spans="1:27" ht="24" customHeight="1" x14ac:dyDescent="0.2">
      <c r="A12" s="11">
        <f>Kalender!N39</f>
        <v>46057</v>
      </c>
      <c r="B12" s="167" t="str">
        <f>Kalender!O39</f>
        <v>Mi</v>
      </c>
      <c r="C12" s="3">
        <v>1</v>
      </c>
      <c r="D12" s="12" t="str">
        <f t="shared" ref="D12" si="12">IF(C12=0,"arbeitsfreier Tag",IF(C12=1,"AZ",IF(C12=2,"gesetzl. Feiertag",IF(C12=3,"Tarifurlaub",IF(C12=4,"Sonderurlaub",IF(C12=5,"krank (Arbeitsunfähigkeit)",IF(C12=6,"Aus-/Weiterbildung/Dienstreise","Zeitausgleich")))))))</f>
        <v>AZ</v>
      </c>
      <c r="E12" s="240"/>
      <c r="F12" s="240"/>
      <c r="G12" s="4"/>
      <c r="H12" s="4"/>
      <c r="I12" s="4"/>
      <c r="J12" s="9"/>
      <c r="K12" s="41">
        <f t="shared" si="4"/>
        <v>0</v>
      </c>
      <c r="L12" s="148">
        <f t="shared" si="5"/>
        <v>0</v>
      </c>
      <c r="M12" s="45"/>
      <c r="N12" s="236"/>
      <c r="O12" s="327"/>
      <c r="P12" s="328"/>
      <c r="Q12" s="206" t="str">
        <f t="shared" si="0"/>
        <v>Mi</v>
      </c>
      <c r="R12" s="206">
        <f t="shared" si="1"/>
        <v>1</v>
      </c>
      <c r="S12" s="207">
        <f t="shared" si="11"/>
        <v>2</v>
      </c>
      <c r="T12" s="207">
        <f>VLOOKUP(Q12,Varianten_Kombi!M:N,2,0)</f>
        <v>3</v>
      </c>
      <c r="U12" s="207">
        <f t="shared" si="2"/>
        <v>1</v>
      </c>
      <c r="V12" s="208" t="str">
        <f t="shared" si="6"/>
        <v>1231</v>
      </c>
      <c r="W12" s="206">
        <f>VLOOKUP(V12,Varianten_Kombi!$F$4:$H$1123,3,0)</f>
        <v>0</v>
      </c>
      <c r="X12" s="237">
        <f t="shared" si="7"/>
        <v>0</v>
      </c>
      <c r="Y12" s="237">
        <f t="shared" si="8"/>
        <v>0</v>
      </c>
      <c r="Z12" s="238">
        <f t="shared" si="9"/>
        <v>0</v>
      </c>
      <c r="AA12" s="206">
        <f t="shared" si="10"/>
        <v>0</v>
      </c>
    </row>
    <row r="13" spans="1:27" ht="24" customHeight="1" x14ac:dyDescent="0.2">
      <c r="A13" s="11">
        <f>Kalender!N40</f>
        <v>46058</v>
      </c>
      <c r="B13" s="167" t="str">
        <f>Kalender!O40</f>
        <v>Do</v>
      </c>
      <c r="C13" s="3">
        <v>1</v>
      </c>
      <c r="D13" s="12" t="str">
        <f t="shared" ref="D13:D17" si="13">IF(C13=0,"arbeitsfreier Tag",IF(C13=1,"AZ",IF(C13=2,"gesetzl. Feiertag",IF(C13=3,"Tarifurlaub",IF(C13=4,"Sonderurlaub",IF(C13=5,"krank (Arbeitsunfähigkeit)",IF(C13=6,"Aus-/Weiterbildung/Dienstreise","Zeitausgleich")))))))</f>
        <v>AZ</v>
      </c>
      <c r="E13" s="240"/>
      <c r="F13" s="240"/>
      <c r="G13" s="4"/>
      <c r="H13" s="4"/>
      <c r="I13" s="4"/>
      <c r="J13" s="9"/>
      <c r="K13" s="41">
        <f t="shared" si="4"/>
        <v>0</v>
      </c>
      <c r="L13" s="148">
        <f t="shared" si="5"/>
        <v>0</v>
      </c>
      <c r="M13" s="45"/>
      <c r="N13" s="236"/>
      <c r="O13" s="327"/>
      <c r="P13" s="328"/>
      <c r="Q13" s="206" t="str">
        <f t="shared" si="0"/>
        <v>Do</v>
      </c>
      <c r="R13" s="206">
        <f t="shared" si="1"/>
        <v>1</v>
      </c>
      <c r="S13" s="207">
        <f t="shared" si="11"/>
        <v>2</v>
      </c>
      <c r="T13" s="207">
        <f>VLOOKUP(Q13,Varianten_Kombi!M:N,2,0)</f>
        <v>4</v>
      </c>
      <c r="U13" s="207">
        <f t="shared" si="2"/>
        <v>1</v>
      </c>
      <c r="V13" s="208" t="str">
        <f t="shared" si="6"/>
        <v>1241</v>
      </c>
      <c r="W13" s="206">
        <f>VLOOKUP(V13,Varianten_Kombi!$F$4:$H$1123,3,0)</f>
        <v>0</v>
      </c>
      <c r="X13" s="237">
        <f t="shared" si="7"/>
        <v>0</v>
      </c>
      <c r="Y13" s="237">
        <f t="shared" si="8"/>
        <v>0</v>
      </c>
      <c r="Z13" s="238">
        <f t="shared" si="9"/>
        <v>0</v>
      </c>
      <c r="AA13" s="206">
        <f t="shared" si="10"/>
        <v>0</v>
      </c>
    </row>
    <row r="14" spans="1:27" ht="24" customHeight="1" x14ac:dyDescent="0.2">
      <c r="A14" s="11">
        <f>Kalender!N41</f>
        <v>46059</v>
      </c>
      <c r="B14" s="167" t="str">
        <f>Kalender!O41</f>
        <v>Fr</v>
      </c>
      <c r="C14" s="3">
        <v>1</v>
      </c>
      <c r="D14" s="12" t="str">
        <f t="shared" si="13"/>
        <v>AZ</v>
      </c>
      <c r="E14" s="240"/>
      <c r="F14" s="240"/>
      <c r="G14" s="4"/>
      <c r="H14" s="4"/>
      <c r="I14" s="4"/>
      <c r="J14" s="9"/>
      <c r="K14" s="41">
        <f t="shared" si="4"/>
        <v>0</v>
      </c>
      <c r="L14" s="148">
        <f t="shared" si="5"/>
        <v>0</v>
      </c>
      <c r="O14" s="327"/>
      <c r="P14" s="328"/>
      <c r="Q14" s="206" t="str">
        <f t="shared" si="0"/>
        <v>Fr</v>
      </c>
      <c r="R14" s="206">
        <f t="shared" si="1"/>
        <v>1</v>
      </c>
      <c r="S14" s="207">
        <f t="shared" si="11"/>
        <v>2</v>
      </c>
      <c r="T14" s="207">
        <f>VLOOKUP(Q14,Varianten_Kombi!M:N,2,0)</f>
        <v>5</v>
      </c>
      <c r="U14" s="207">
        <f t="shared" si="2"/>
        <v>1</v>
      </c>
      <c r="V14" s="208" t="str">
        <f t="shared" si="6"/>
        <v>1251</v>
      </c>
      <c r="W14" s="206">
        <f>VLOOKUP(V14,Varianten_Kombi!$F$4:$H$1123,3,0)</f>
        <v>0</v>
      </c>
      <c r="X14" s="237">
        <f t="shared" si="7"/>
        <v>0</v>
      </c>
      <c r="Y14" s="237">
        <f t="shared" si="8"/>
        <v>0</v>
      </c>
      <c r="Z14" s="238">
        <f t="shared" si="9"/>
        <v>0</v>
      </c>
      <c r="AA14" s="206">
        <f t="shared" si="10"/>
        <v>0</v>
      </c>
    </row>
    <row r="15" spans="1:27" ht="24" customHeight="1" x14ac:dyDescent="0.2">
      <c r="A15" s="11">
        <f>Kalender!N42</f>
        <v>46060</v>
      </c>
      <c r="B15" s="167" t="str">
        <f>Kalender!O42</f>
        <v>Sa</v>
      </c>
      <c r="C15" s="161">
        <v>0</v>
      </c>
      <c r="D15" s="13" t="str">
        <f t="shared" si="13"/>
        <v>arbeitsfreier Tag</v>
      </c>
      <c r="E15" s="7"/>
      <c r="F15" s="6"/>
      <c r="G15" s="6"/>
      <c r="H15" s="6"/>
      <c r="I15" s="6"/>
      <c r="J15" s="160"/>
      <c r="K15" s="42">
        <f t="shared" si="4"/>
        <v>0</v>
      </c>
      <c r="L15" s="42">
        <f t="shared" si="5"/>
        <v>0</v>
      </c>
      <c r="O15" s="327"/>
      <c r="P15" s="328"/>
      <c r="Q15" s="206" t="str">
        <f t="shared" si="0"/>
        <v>Sa</v>
      </c>
      <c r="R15" s="206">
        <f t="shared" si="1"/>
        <v>1</v>
      </c>
      <c r="S15" s="207">
        <f t="shared" si="11"/>
        <v>2</v>
      </c>
      <c r="T15" s="207">
        <f>VLOOKUP(Q15,Varianten_Kombi!M:N,2,0)</f>
        <v>6</v>
      </c>
      <c r="U15" s="207">
        <f t="shared" si="2"/>
        <v>0</v>
      </c>
      <c r="V15" s="208" t="str">
        <f t="shared" si="6"/>
        <v>1260</v>
      </c>
      <c r="W15" s="206">
        <f>VLOOKUP(V15,Varianten_Kombi!$F$4:$H$1123,3,0)</f>
        <v>0</v>
      </c>
      <c r="X15" s="237">
        <f t="shared" si="7"/>
        <v>0</v>
      </c>
      <c r="Y15" s="237">
        <f t="shared" si="8"/>
        <v>0</v>
      </c>
      <c r="Z15" s="238">
        <f t="shared" si="9"/>
        <v>0</v>
      </c>
      <c r="AA15" s="206">
        <f t="shared" si="10"/>
        <v>0</v>
      </c>
    </row>
    <row r="16" spans="1:27" ht="24" customHeight="1" x14ac:dyDescent="0.2">
      <c r="A16" s="11">
        <f>Kalender!N43</f>
        <v>46061</v>
      </c>
      <c r="B16" s="167" t="str">
        <f>Kalender!O43</f>
        <v>So</v>
      </c>
      <c r="C16" s="161">
        <v>0</v>
      </c>
      <c r="D16" s="13" t="str">
        <f t="shared" si="13"/>
        <v>arbeitsfreier Tag</v>
      </c>
      <c r="E16" s="7"/>
      <c r="F16" s="6"/>
      <c r="G16" s="6"/>
      <c r="H16" s="6"/>
      <c r="I16" s="6"/>
      <c r="J16" s="160"/>
      <c r="K16" s="42">
        <f t="shared" si="4"/>
        <v>0</v>
      </c>
      <c r="L16" s="42">
        <f t="shared" si="5"/>
        <v>0</v>
      </c>
      <c r="M16" s="41">
        <f>SUM(K10:K16)</f>
        <v>0</v>
      </c>
      <c r="N16" s="148">
        <f>SUM(L10:L16)</f>
        <v>0</v>
      </c>
      <c r="O16" s="327"/>
      <c r="P16" s="328"/>
      <c r="Q16" s="206" t="str">
        <f t="shared" si="0"/>
        <v>So</v>
      </c>
      <c r="R16" s="206">
        <f t="shared" si="1"/>
        <v>1</v>
      </c>
      <c r="S16" s="207">
        <f t="shared" si="11"/>
        <v>2</v>
      </c>
      <c r="T16" s="207">
        <f>VLOOKUP(Q16,Varianten_Kombi!M:N,2,0)</f>
        <v>7</v>
      </c>
      <c r="U16" s="207">
        <f t="shared" si="2"/>
        <v>0</v>
      </c>
      <c r="V16" s="208" t="str">
        <f t="shared" si="6"/>
        <v>1270</v>
      </c>
      <c r="W16" s="206">
        <f>VLOOKUP(V16,Varianten_Kombi!$F$4:$H$1123,3,0)</f>
        <v>0</v>
      </c>
      <c r="X16" s="237">
        <f t="shared" si="7"/>
        <v>0</v>
      </c>
      <c r="Y16" s="237">
        <f t="shared" si="8"/>
        <v>0</v>
      </c>
      <c r="Z16" s="238">
        <f t="shared" si="9"/>
        <v>0</v>
      </c>
      <c r="AA16" s="206">
        <f t="shared" si="10"/>
        <v>0</v>
      </c>
    </row>
    <row r="17" spans="1:27" ht="24" customHeight="1" x14ac:dyDescent="0.2">
      <c r="A17" s="11">
        <f>Kalender!N44</f>
        <v>46062</v>
      </c>
      <c r="B17" s="167" t="str">
        <f>Kalender!O44</f>
        <v>Mo</v>
      </c>
      <c r="C17" s="3">
        <v>1</v>
      </c>
      <c r="D17" s="12" t="str">
        <f t="shared" si="13"/>
        <v>AZ</v>
      </c>
      <c r="E17" s="240"/>
      <c r="F17" s="240"/>
      <c r="G17" s="4"/>
      <c r="H17" s="4"/>
      <c r="I17" s="4"/>
      <c r="J17" s="9"/>
      <c r="K17" s="41">
        <f t="shared" si="4"/>
        <v>0</v>
      </c>
      <c r="L17" s="148">
        <f t="shared" si="5"/>
        <v>0</v>
      </c>
      <c r="M17" s="206">
        <v>3</v>
      </c>
      <c r="O17" s="327"/>
      <c r="P17" s="328"/>
      <c r="Q17" s="206" t="str">
        <f t="shared" si="0"/>
        <v>Mo</v>
      </c>
      <c r="R17" s="206">
        <f t="shared" si="1"/>
        <v>1</v>
      </c>
      <c r="S17" s="207">
        <f>SUM($M$17)</f>
        <v>3</v>
      </c>
      <c r="T17" s="207">
        <f>VLOOKUP(Q17,Varianten_Kombi!M:N,2,0)</f>
        <v>1</v>
      </c>
      <c r="U17" s="207">
        <f t="shared" si="2"/>
        <v>1</v>
      </c>
      <c r="V17" s="208" t="str">
        <f t="shared" si="6"/>
        <v>1311</v>
      </c>
      <c r="W17" s="206">
        <f>VLOOKUP(V17,Varianten_Kombi!$F$4:$H$1123,3,0)</f>
        <v>0</v>
      </c>
      <c r="X17" s="237">
        <f t="shared" si="7"/>
        <v>0</v>
      </c>
      <c r="Y17" s="237">
        <f t="shared" si="8"/>
        <v>0</v>
      </c>
      <c r="Z17" s="238">
        <f t="shared" si="9"/>
        <v>0</v>
      </c>
      <c r="AA17" s="206">
        <f t="shared" si="10"/>
        <v>0</v>
      </c>
    </row>
    <row r="18" spans="1:27" ht="24" customHeight="1" x14ac:dyDescent="0.2">
      <c r="A18" s="11">
        <f>Kalender!N45</f>
        <v>46063</v>
      </c>
      <c r="B18" s="167" t="str">
        <f>Kalender!O45</f>
        <v>Di</v>
      </c>
      <c r="C18" s="3">
        <v>1</v>
      </c>
      <c r="D18" s="12" t="str">
        <f t="shared" ref="D18" si="14"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41">
        <f t="shared" si="4"/>
        <v>0</v>
      </c>
      <c r="L18" s="148">
        <f t="shared" si="5"/>
        <v>0</v>
      </c>
      <c r="M18" s="45"/>
      <c r="N18" s="236"/>
      <c r="O18" s="327"/>
      <c r="P18" s="328"/>
      <c r="Q18" s="206" t="str">
        <f t="shared" si="0"/>
        <v>Di</v>
      </c>
      <c r="R18" s="206">
        <f t="shared" si="1"/>
        <v>1</v>
      </c>
      <c r="S18" s="207">
        <f t="shared" ref="S18:S23" si="15">SUM($M$17)</f>
        <v>3</v>
      </c>
      <c r="T18" s="207">
        <f>VLOOKUP(Q18,Varianten_Kombi!M:N,2,0)</f>
        <v>2</v>
      </c>
      <c r="U18" s="207">
        <f t="shared" si="2"/>
        <v>1</v>
      </c>
      <c r="V18" s="208" t="str">
        <f t="shared" si="6"/>
        <v>1321</v>
      </c>
      <c r="W18" s="206">
        <f>VLOOKUP(V18,Varianten_Kombi!$F$4:$H$1123,3,0)</f>
        <v>0</v>
      </c>
      <c r="X18" s="237">
        <f t="shared" si="7"/>
        <v>0</v>
      </c>
      <c r="Y18" s="237">
        <f t="shared" si="8"/>
        <v>0</v>
      </c>
      <c r="Z18" s="238">
        <f t="shared" si="9"/>
        <v>0</v>
      </c>
      <c r="AA18" s="206">
        <f t="shared" si="10"/>
        <v>0</v>
      </c>
    </row>
    <row r="19" spans="1:27" ht="24" customHeight="1" x14ac:dyDescent="0.2">
      <c r="A19" s="11">
        <f>Kalender!N46</f>
        <v>46064</v>
      </c>
      <c r="B19" s="167" t="str">
        <f>Kalender!O46</f>
        <v>Mi</v>
      </c>
      <c r="C19" s="3">
        <v>1</v>
      </c>
      <c r="D19" s="12" t="str">
        <f t="shared" ref="D19:D25" si="16"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41">
        <f t="shared" si="4"/>
        <v>0</v>
      </c>
      <c r="L19" s="148">
        <f t="shared" si="5"/>
        <v>0</v>
      </c>
      <c r="M19" s="45"/>
      <c r="N19" s="236"/>
      <c r="O19" s="327"/>
      <c r="P19" s="328"/>
      <c r="Q19" s="206" t="str">
        <f t="shared" si="0"/>
        <v>Mi</v>
      </c>
      <c r="R19" s="206">
        <f t="shared" si="1"/>
        <v>1</v>
      </c>
      <c r="S19" s="207">
        <f t="shared" si="15"/>
        <v>3</v>
      </c>
      <c r="T19" s="207">
        <f>VLOOKUP(Q19,Varianten_Kombi!M:N,2,0)</f>
        <v>3</v>
      </c>
      <c r="U19" s="207">
        <f t="shared" si="2"/>
        <v>1</v>
      </c>
      <c r="V19" s="208" t="str">
        <f t="shared" si="6"/>
        <v>1331</v>
      </c>
      <c r="W19" s="206">
        <f>VLOOKUP(V19,Varianten_Kombi!$F$4:$H$1123,3,0)</f>
        <v>0</v>
      </c>
      <c r="X19" s="237">
        <f t="shared" si="7"/>
        <v>0</v>
      </c>
      <c r="Y19" s="237">
        <f t="shared" si="8"/>
        <v>0</v>
      </c>
      <c r="Z19" s="238">
        <f t="shared" si="9"/>
        <v>0</v>
      </c>
      <c r="AA19" s="206">
        <f t="shared" si="10"/>
        <v>0</v>
      </c>
    </row>
    <row r="20" spans="1:27" ht="24" customHeight="1" x14ac:dyDescent="0.2">
      <c r="A20" s="11">
        <f>Kalender!N47</f>
        <v>46065</v>
      </c>
      <c r="B20" s="167" t="str">
        <f>Kalender!O47</f>
        <v>Do</v>
      </c>
      <c r="C20" s="3">
        <v>1</v>
      </c>
      <c r="D20" s="12" t="str">
        <f t="shared" si="16"/>
        <v>AZ</v>
      </c>
      <c r="E20" s="240"/>
      <c r="F20" s="240"/>
      <c r="G20" s="4"/>
      <c r="H20" s="4"/>
      <c r="I20" s="4"/>
      <c r="J20" s="9"/>
      <c r="K20" s="41">
        <f t="shared" si="4"/>
        <v>0</v>
      </c>
      <c r="L20" s="148">
        <f t="shared" si="5"/>
        <v>0</v>
      </c>
      <c r="M20" s="237"/>
      <c r="N20" s="236"/>
      <c r="O20" s="327"/>
      <c r="P20" s="328"/>
      <c r="Q20" s="206" t="str">
        <f t="shared" si="0"/>
        <v>Do</v>
      </c>
      <c r="R20" s="206">
        <f t="shared" si="1"/>
        <v>1</v>
      </c>
      <c r="S20" s="207">
        <f t="shared" si="15"/>
        <v>3</v>
      </c>
      <c r="T20" s="207">
        <f>VLOOKUP(Q20,Varianten_Kombi!M:N,2,0)</f>
        <v>4</v>
      </c>
      <c r="U20" s="207">
        <f t="shared" si="2"/>
        <v>1</v>
      </c>
      <c r="V20" s="208" t="str">
        <f t="shared" si="6"/>
        <v>1341</v>
      </c>
      <c r="W20" s="206">
        <f>VLOOKUP(V20,Varianten_Kombi!$F$4:$H$1123,3,0)</f>
        <v>0</v>
      </c>
      <c r="X20" s="237">
        <f t="shared" si="7"/>
        <v>0</v>
      </c>
      <c r="Y20" s="237">
        <f t="shared" si="8"/>
        <v>0</v>
      </c>
      <c r="Z20" s="238">
        <f t="shared" si="9"/>
        <v>0</v>
      </c>
      <c r="AA20" s="206">
        <f t="shared" si="10"/>
        <v>0</v>
      </c>
    </row>
    <row r="21" spans="1:27" ht="24" customHeight="1" x14ac:dyDescent="0.2">
      <c r="A21" s="11">
        <f>Kalender!N48</f>
        <v>46066</v>
      </c>
      <c r="B21" s="167" t="str">
        <f>Kalender!O48</f>
        <v>Fr</v>
      </c>
      <c r="C21" s="3">
        <v>1</v>
      </c>
      <c r="D21" s="12" t="str">
        <f t="shared" si="16"/>
        <v>AZ</v>
      </c>
      <c r="E21" s="240"/>
      <c r="F21" s="240"/>
      <c r="G21" s="4"/>
      <c r="H21" s="4"/>
      <c r="I21" s="4"/>
      <c r="J21" s="9"/>
      <c r="K21" s="41">
        <f t="shared" si="4"/>
        <v>0</v>
      </c>
      <c r="L21" s="148">
        <f t="shared" si="5"/>
        <v>0</v>
      </c>
      <c r="O21" s="327"/>
      <c r="P21" s="328"/>
      <c r="Q21" s="206" t="str">
        <f t="shared" si="0"/>
        <v>Fr</v>
      </c>
      <c r="R21" s="206">
        <f t="shared" si="1"/>
        <v>1</v>
      </c>
      <c r="S21" s="207">
        <f t="shared" si="15"/>
        <v>3</v>
      </c>
      <c r="T21" s="207">
        <f>VLOOKUP(Q21,Varianten_Kombi!M:N,2,0)</f>
        <v>5</v>
      </c>
      <c r="U21" s="207">
        <f t="shared" si="2"/>
        <v>1</v>
      </c>
      <c r="V21" s="208" t="str">
        <f t="shared" si="6"/>
        <v>1351</v>
      </c>
      <c r="W21" s="206">
        <f>VLOOKUP(V21,Varianten_Kombi!$F$4:$H$1123,3,0)</f>
        <v>0</v>
      </c>
      <c r="X21" s="237">
        <f t="shared" si="7"/>
        <v>0</v>
      </c>
      <c r="Y21" s="237">
        <f t="shared" si="8"/>
        <v>0</v>
      </c>
      <c r="Z21" s="238">
        <f t="shared" si="9"/>
        <v>0</v>
      </c>
      <c r="AA21" s="206">
        <f t="shared" si="10"/>
        <v>0</v>
      </c>
    </row>
    <row r="22" spans="1:27" ht="24" customHeight="1" x14ac:dyDescent="0.2">
      <c r="A22" s="11">
        <f>Kalender!N49</f>
        <v>46067</v>
      </c>
      <c r="B22" s="167" t="str">
        <f>Kalender!O49</f>
        <v>Sa</v>
      </c>
      <c r="C22" s="161">
        <v>0</v>
      </c>
      <c r="D22" s="13" t="str">
        <f t="shared" si="16"/>
        <v>arbeitsfreier Tag</v>
      </c>
      <c r="E22" s="7"/>
      <c r="F22" s="6"/>
      <c r="G22" s="6"/>
      <c r="H22" s="6"/>
      <c r="I22" s="6"/>
      <c r="J22" s="160"/>
      <c r="K22" s="42">
        <f t="shared" si="4"/>
        <v>0</v>
      </c>
      <c r="L22" s="42">
        <f t="shared" si="5"/>
        <v>0</v>
      </c>
      <c r="O22" s="327"/>
      <c r="P22" s="328"/>
      <c r="Q22" s="206" t="str">
        <f t="shared" si="0"/>
        <v>Sa</v>
      </c>
      <c r="R22" s="206">
        <f t="shared" si="1"/>
        <v>1</v>
      </c>
      <c r="S22" s="207">
        <f t="shared" si="15"/>
        <v>3</v>
      </c>
      <c r="T22" s="207">
        <f>VLOOKUP(Q22,Varianten_Kombi!M:N,2,0)</f>
        <v>6</v>
      </c>
      <c r="U22" s="207">
        <f t="shared" si="2"/>
        <v>0</v>
      </c>
      <c r="V22" s="208" t="str">
        <f t="shared" si="6"/>
        <v>1360</v>
      </c>
      <c r="W22" s="206">
        <f>VLOOKUP(V22,Varianten_Kombi!$F$4:$H$1123,3,0)</f>
        <v>0</v>
      </c>
      <c r="X22" s="237">
        <f t="shared" si="7"/>
        <v>0</v>
      </c>
      <c r="Y22" s="237">
        <f t="shared" si="8"/>
        <v>0</v>
      </c>
      <c r="Z22" s="238">
        <f t="shared" si="9"/>
        <v>0</v>
      </c>
      <c r="AA22" s="206">
        <f t="shared" si="10"/>
        <v>0</v>
      </c>
    </row>
    <row r="23" spans="1:27" ht="24" customHeight="1" x14ac:dyDescent="0.2">
      <c r="A23" s="11">
        <f>Kalender!N50</f>
        <v>46068</v>
      </c>
      <c r="B23" s="167" t="str">
        <f>Kalender!O50</f>
        <v>So</v>
      </c>
      <c r="C23" s="161">
        <v>0</v>
      </c>
      <c r="D23" s="13" t="str">
        <f t="shared" si="16"/>
        <v>arbeitsfreier Tag</v>
      </c>
      <c r="E23" s="7"/>
      <c r="F23" s="6"/>
      <c r="G23" s="6"/>
      <c r="H23" s="6"/>
      <c r="I23" s="6"/>
      <c r="J23" s="160"/>
      <c r="K23" s="42">
        <f t="shared" si="4"/>
        <v>0</v>
      </c>
      <c r="L23" s="42">
        <f t="shared" si="5"/>
        <v>0</v>
      </c>
      <c r="M23" s="41">
        <f>SUM(K17:K23)</f>
        <v>0</v>
      </c>
      <c r="N23" s="148">
        <f>SUM(L17:L23)</f>
        <v>0</v>
      </c>
      <c r="O23" s="327"/>
      <c r="P23" s="328"/>
      <c r="Q23" s="206" t="str">
        <f t="shared" si="0"/>
        <v>So</v>
      </c>
      <c r="R23" s="206">
        <f t="shared" si="1"/>
        <v>1</v>
      </c>
      <c r="S23" s="207">
        <f t="shared" si="15"/>
        <v>3</v>
      </c>
      <c r="T23" s="207">
        <f>VLOOKUP(Q23,Varianten_Kombi!M:N,2,0)</f>
        <v>7</v>
      </c>
      <c r="U23" s="207">
        <f t="shared" si="2"/>
        <v>0</v>
      </c>
      <c r="V23" s="208" t="str">
        <f t="shared" si="6"/>
        <v>1370</v>
      </c>
      <c r="W23" s="206">
        <f>VLOOKUP(V23,Varianten_Kombi!$F$4:$H$1123,3,0)</f>
        <v>0</v>
      </c>
      <c r="X23" s="237">
        <f t="shared" si="7"/>
        <v>0</v>
      </c>
      <c r="Y23" s="237">
        <f t="shared" si="8"/>
        <v>0</v>
      </c>
      <c r="Z23" s="238">
        <f t="shared" si="9"/>
        <v>0</v>
      </c>
      <c r="AA23" s="206">
        <f t="shared" si="10"/>
        <v>0</v>
      </c>
    </row>
    <row r="24" spans="1:27" ht="24" customHeight="1" x14ac:dyDescent="0.2">
      <c r="A24" s="11">
        <f>Kalender!N51</f>
        <v>46069</v>
      </c>
      <c r="B24" s="167" t="str">
        <f>Kalender!O51</f>
        <v>Mo</v>
      </c>
      <c r="C24" s="3">
        <v>1</v>
      </c>
      <c r="D24" s="12" t="str">
        <f t="shared" si="16"/>
        <v>AZ</v>
      </c>
      <c r="E24" s="240"/>
      <c r="F24" s="240"/>
      <c r="G24" s="4"/>
      <c r="H24" s="4"/>
      <c r="I24" s="4"/>
      <c r="J24" s="9"/>
      <c r="K24" s="41">
        <f t="shared" si="4"/>
        <v>0</v>
      </c>
      <c r="L24" s="148">
        <f t="shared" si="5"/>
        <v>0</v>
      </c>
      <c r="M24" s="206">
        <v>4</v>
      </c>
      <c r="O24" s="327"/>
      <c r="P24" s="328"/>
      <c r="Q24" s="206" t="str">
        <f t="shared" si="0"/>
        <v>Mo</v>
      </c>
      <c r="R24" s="206">
        <f t="shared" si="1"/>
        <v>1</v>
      </c>
      <c r="S24" s="207">
        <f>SUM($M$24)</f>
        <v>4</v>
      </c>
      <c r="T24" s="207">
        <f>VLOOKUP(Q24,Varianten_Kombi!M:N,2,0)</f>
        <v>1</v>
      </c>
      <c r="U24" s="207">
        <f t="shared" si="2"/>
        <v>1</v>
      </c>
      <c r="V24" s="208" t="str">
        <f t="shared" si="6"/>
        <v>1411</v>
      </c>
      <c r="W24" s="206">
        <f>VLOOKUP(V24,Varianten_Kombi!$F$4:$H$1123,3,0)</f>
        <v>0</v>
      </c>
      <c r="X24" s="237">
        <f t="shared" si="7"/>
        <v>0</v>
      </c>
      <c r="Y24" s="237">
        <f t="shared" si="8"/>
        <v>0</v>
      </c>
      <c r="Z24" s="238">
        <f t="shared" si="9"/>
        <v>0</v>
      </c>
      <c r="AA24" s="206">
        <f t="shared" si="10"/>
        <v>0</v>
      </c>
    </row>
    <row r="25" spans="1:27" ht="24" customHeight="1" x14ac:dyDescent="0.2">
      <c r="A25" s="11">
        <f>Kalender!N52</f>
        <v>46070</v>
      </c>
      <c r="B25" s="167" t="str">
        <f>Kalender!O52</f>
        <v>Di</v>
      </c>
      <c r="C25" s="3">
        <v>1</v>
      </c>
      <c r="D25" s="12" t="str">
        <f t="shared" si="16"/>
        <v>AZ</v>
      </c>
      <c r="E25" s="240"/>
      <c r="F25" s="240"/>
      <c r="G25" s="4"/>
      <c r="H25" s="4"/>
      <c r="I25" s="4"/>
      <c r="J25" s="9"/>
      <c r="K25" s="41">
        <f t="shared" si="4"/>
        <v>0</v>
      </c>
      <c r="L25" s="148">
        <f t="shared" si="5"/>
        <v>0</v>
      </c>
      <c r="M25" s="45"/>
      <c r="N25" s="236"/>
      <c r="O25" s="327"/>
      <c r="P25" s="328"/>
      <c r="Q25" s="206" t="str">
        <f t="shared" si="0"/>
        <v>Di</v>
      </c>
      <c r="R25" s="206">
        <f t="shared" si="1"/>
        <v>1</v>
      </c>
      <c r="S25" s="207">
        <f t="shared" ref="S25:S30" si="17">SUM($M$24)</f>
        <v>4</v>
      </c>
      <c r="T25" s="207">
        <f>VLOOKUP(Q25,Varianten_Kombi!M:N,2,0)</f>
        <v>2</v>
      </c>
      <c r="U25" s="207">
        <f t="shared" si="2"/>
        <v>1</v>
      </c>
      <c r="V25" s="208" t="str">
        <f t="shared" si="6"/>
        <v>1421</v>
      </c>
      <c r="W25" s="206">
        <f>VLOOKUP(V25,Varianten_Kombi!$F$4:$H$1123,3,0)</f>
        <v>0</v>
      </c>
      <c r="X25" s="237">
        <f t="shared" si="7"/>
        <v>0</v>
      </c>
      <c r="Y25" s="237">
        <f t="shared" si="8"/>
        <v>0</v>
      </c>
      <c r="Z25" s="238">
        <f t="shared" si="9"/>
        <v>0</v>
      </c>
      <c r="AA25" s="206">
        <f t="shared" si="10"/>
        <v>0</v>
      </c>
    </row>
    <row r="26" spans="1:27" ht="24" customHeight="1" x14ac:dyDescent="0.2">
      <c r="A26" s="11">
        <f>Kalender!N53</f>
        <v>46071</v>
      </c>
      <c r="B26" s="167" t="str">
        <f>Kalender!O53</f>
        <v>Mi</v>
      </c>
      <c r="C26" s="3">
        <v>1</v>
      </c>
      <c r="D26" s="12" t="str">
        <f t="shared" ref="D26:D28" si="18"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41">
        <f t="shared" si="4"/>
        <v>0</v>
      </c>
      <c r="L26" s="148">
        <f t="shared" si="5"/>
        <v>0</v>
      </c>
      <c r="M26" s="45"/>
      <c r="N26" s="236"/>
      <c r="O26" s="327"/>
      <c r="P26" s="328"/>
      <c r="Q26" s="206" t="str">
        <f t="shared" si="0"/>
        <v>Mi</v>
      </c>
      <c r="R26" s="206">
        <f t="shared" si="1"/>
        <v>1</v>
      </c>
      <c r="S26" s="207">
        <f t="shared" si="17"/>
        <v>4</v>
      </c>
      <c r="T26" s="207">
        <f>VLOOKUP(Q26,Varianten_Kombi!M:N,2,0)</f>
        <v>3</v>
      </c>
      <c r="U26" s="207">
        <f t="shared" si="2"/>
        <v>1</v>
      </c>
      <c r="V26" s="208" t="str">
        <f t="shared" si="6"/>
        <v>1431</v>
      </c>
      <c r="W26" s="206">
        <f>VLOOKUP(V26,Varianten_Kombi!$F$4:$H$1123,3,0)</f>
        <v>0</v>
      </c>
      <c r="X26" s="237">
        <f t="shared" si="7"/>
        <v>0</v>
      </c>
      <c r="Y26" s="237">
        <f t="shared" si="8"/>
        <v>0</v>
      </c>
      <c r="Z26" s="238">
        <f t="shared" si="9"/>
        <v>0</v>
      </c>
      <c r="AA26" s="206">
        <f t="shared" si="10"/>
        <v>0</v>
      </c>
    </row>
    <row r="27" spans="1:27" ht="24" customHeight="1" x14ac:dyDescent="0.2">
      <c r="A27" s="11">
        <f>Kalender!N54</f>
        <v>46072</v>
      </c>
      <c r="B27" s="167" t="str">
        <f>Kalender!O54</f>
        <v>Do</v>
      </c>
      <c r="C27" s="3">
        <v>1</v>
      </c>
      <c r="D27" s="12" t="str">
        <f t="shared" si="18"/>
        <v>AZ</v>
      </c>
      <c r="E27" s="240"/>
      <c r="F27" s="240"/>
      <c r="G27" s="4"/>
      <c r="H27" s="4"/>
      <c r="I27" s="4"/>
      <c r="J27" s="9"/>
      <c r="K27" s="41">
        <f t="shared" si="4"/>
        <v>0</v>
      </c>
      <c r="L27" s="148">
        <f t="shared" si="5"/>
        <v>0</v>
      </c>
      <c r="O27" s="327"/>
      <c r="P27" s="328"/>
      <c r="Q27" s="206" t="str">
        <f t="shared" si="0"/>
        <v>Do</v>
      </c>
      <c r="R27" s="206">
        <f t="shared" si="1"/>
        <v>1</v>
      </c>
      <c r="S27" s="207">
        <f t="shared" si="17"/>
        <v>4</v>
      </c>
      <c r="T27" s="207">
        <f>VLOOKUP(Q27,Varianten_Kombi!M:N,2,0)</f>
        <v>4</v>
      </c>
      <c r="U27" s="207">
        <f t="shared" si="2"/>
        <v>1</v>
      </c>
      <c r="V27" s="208" t="str">
        <f t="shared" si="6"/>
        <v>1441</v>
      </c>
      <c r="W27" s="206">
        <f>VLOOKUP(V27,Varianten_Kombi!$F$4:$H$1123,3,0)</f>
        <v>0</v>
      </c>
      <c r="X27" s="237">
        <f t="shared" si="7"/>
        <v>0</v>
      </c>
      <c r="Y27" s="237">
        <f t="shared" si="8"/>
        <v>0</v>
      </c>
      <c r="Z27" s="238">
        <f t="shared" si="9"/>
        <v>0</v>
      </c>
      <c r="AA27" s="206">
        <f t="shared" si="10"/>
        <v>0</v>
      </c>
    </row>
    <row r="28" spans="1:27" ht="24" customHeight="1" x14ac:dyDescent="0.2">
      <c r="A28" s="11">
        <f>Kalender!N55</f>
        <v>46073</v>
      </c>
      <c r="B28" s="167" t="str">
        <f>Kalender!O55</f>
        <v>Fr</v>
      </c>
      <c r="C28" s="3">
        <v>1</v>
      </c>
      <c r="D28" s="12" t="str">
        <f t="shared" si="18"/>
        <v>AZ</v>
      </c>
      <c r="E28" s="240"/>
      <c r="F28" s="240"/>
      <c r="G28" s="4"/>
      <c r="H28" s="4"/>
      <c r="I28" s="4"/>
      <c r="J28" s="9"/>
      <c r="K28" s="41">
        <f t="shared" si="4"/>
        <v>0</v>
      </c>
      <c r="L28" s="148">
        <f t="shared" si="5"/>
        <v>0</v>
      </c>
      <c r="N28" s="206"/>
      <c r="O28" s="327"/>
      <c r="P28" s="328"/>
      <c r="Q28" s="206" t="str">
        <f t="shared" si="0"/>
        <v>Fr</v>
      </c>
      <c r="R28" s="206">
        <f t="shared" si="1"/>
        <v>1</v>
      </c>
      <c r="S28" s="207">
        <f t="shared" si="17"/>
        <v>4</v>
      </c>
      <c r="T28" s="207">
        <f>VLOOKUP(Q28,Varianten_Kombi!M:N,2,0)</f>
        <v>5</v>
      </c>
      <c r="U28" s="207">
        <f t="shared" si="2"/>
        <v>1</v>
      </c>
      <c r="V28" s="208" t="str">
        <f t="shared" si="6"/>
        <v>1451</v>
      </c>
      <c r="W28" s="206">
        <f>VLOOKUP(V28,Varianten_Kombi!$F$4:$H$1123,3,0)</f>
        <v>0</v>
      </c>
      <c r="X28" s="237">
        <f t="shared" si="7"/>
        <v>0</v>
      </c>
      <c r="Y28" s="237">
        <f t="shared" si="8"/>
        <v>0</v>
      </c>
      <c r="Z28" s="238">
        <f t="shared" si="9"/>
        <v>0</v>
      </c>
      <c r="AA28" s="206">
        <f t="shared" si="10"/>
        <v>0</v>
      </c>
    </row>
    <row r="29" spans="1:27" ht="24" customHeight="1" x14ac:dyDescent="0.2">
      <c r="A29" s="11">
        <f>Kalender!N56</f>
        <v>46074</v>
      </c>
      <c r="B29" s="167" t="str">
        <f>Kalender!O56</f>
        <v>Sa</v>
      </c>
      <c r="C29" s="161">
        <v>0</v>
      </c>
      <c r="D29" s="13" t="str">
        <f>IF(C29=0,"arbeitsfreier Tag",IF(C29=1,"AZ",IF(C29=2,"gesetzl. Feiertag",IF(C29=3,"Tarifurlaub",IF(C29=4,"Sonderurlaub",IF(C29=5,"krank (Arbeitsunfähigkeit)",IF(C29=6,"Aus-/Weiterbildung/Dienstreise","Zeitausgleich")))))))</f>
        <v>arbeitsfreier Tag</v>
      </c>
      <c r="E29" s="7"/>
      <c r="F29" s="6"/>
      <c r="G29" s="6"/>
      <c r="H29" s="6"/>
      <c r="I29" s="6"/>
      <c r="J29" s="160"/>
      <c r="K29" s="42">
        <f t="shared" si="4"/>
        <v>0</v>
      </c>
      <c r="L29" s="42">
        <f t="shared" si="5"/>
        <v>0</v>
      </c>
      <c r="N29" s="206"/>
      <c r="O29" s="327"/>
      <c r="P29" s="328"/>
      <c r="Q29" s="206" t="str">
        <f t="shared" si="0"/>
        <v>Sa</v>
      </c>
      <c r="R29" s="206">
        <f t="shared" si="1"/>
        <v>1</v>
      </c>
      <c r="S29" s="207">
        <f t="shared" si="17"/>
        <v>4</v>
      </c>
      <c r="T29" s="207">
        <f>VLOOKUP(Q29,Varianten_Kombi!M:N,2,0)</f>
        <v>6</v>
      </c>
      <c r="U29" s="207">
        <f t="shared" si="2"/>
        <v>0</v>
      </c>
      <c r="V29" s="208" t="str">
        <f t="shared" si="6"/>
        <v>1460</v>
      </c>
      <c r="W29" s="206">
        <f>VLOOKUP(V29,Varianten_Kombi!$F$4:$H$1123,3,0)</f>
        <v>0</v>
      </c>
      <c r="X29" s="237">
        <f t="shared" si="7"/>
        <v>0</v>
      </c>
      <c r="Y29" s="237">
        <f t="shared" si="8"/>
        <v>0</v>
      </c>
      <c r="Z29" s="238">
        <f t="shared" si="9"/>
        <v>0</v>
      </c>
      <c r="AA29" s="206">
        <f t="shared" si="10"/>
        <v>0</v>
      </c>
    </row>
    <row r="30" spans="1:27" ht="24" customHeight="1" x14ac:dyDescent="0.2">
      <c r="A30" s="11">
        <f>Kalender!N57</f>
        <v>46075</v>
      </c>
      <c r="B30" s="167" t="str">
        <f>Kalender!O57</f>
        <v>So</v>
      </c>
      <c r="C30" s="161">
        <v>0</v>
      </c>
      <c r="D30" s="13" t="str">
        <f t="shared" ref="D30:D31" si="19">IF(C30=0,"arbeitsfreier Tag",IF(C30=1,"AZ",IF(C30=2,"gesetzl. Feiertag",IF(C30=3,"Tarifurlaub",IF(C30=4,"Sonderurlaub",IF(C30=5,"krank (Arbeitsunfähigkeit)",IF(C30=6,"Aus-/Weiterbildung/Dienstreise","Zeitausgleich")))))))</f>
        <v>arbeitsfreier Tag</v>
      </c>
      <c r="E30" s="7"/>
      <c r="F30" s="6"/>
      <c r="G30" s="6"/>
      <c r="H30" s="6"/>
      <c r="I30" s="6"/>
      <c r="J30" s="160"/>
      <c r="K30" s="42">
        <f t="shared" si="4"/>
        <v>0</v>
      </c>
      <c r="L30" s="42">
        <f t="shared" si="5"/>
        <v>0</v>
      </c>
      <c r="M30" s="41">
        <f>SUM(K24:K30)</f>
        <v>0</v>
      </c>
      <c r="N30" s="148">
        <f>SUM(L24:L30)</f>
        <v>0</v>
      </c>
      <c r="O30" s="327"/>
      <c r="P30" s="328"/>
      <c r="Q30" s="206" t="str">
        <f t="shared" si="0"/>
        <v>So</v>
      </c>
      <c r="R30" s="206">
        <f t="shared" si="1"/>
        <v>1</v>
      </c>
      <c r="S30" s="207">
        <f t="shared" si="17"/>
        <v>4</v>
      </c>
      <c r="T30" s="207">
        <f>VLOOKUP(Q30,Varianten_Kombi!M:N,2,0)</f>
        <v>7</v>
      </c>
      <c r="U30" s="207">
        <f t="shared" si="2"/>
        <v>0</v>
      </c>
      <c r="V30" s="208" t="str">
        <f t="shared" si="6"/>
        <v>1470</v>
      </c>
      <c r="W30" s="206">
        <f>VLOOKUP(V30,Varianten_Kombi!$F$4:$H$1123,3,0)</f>
        <v>0</v>
      </c>
      <c r="X30" s="237">
        <f t="shared" si="7"/>
        <v>0</v>
      </c>
      <c r="Y30" s="237">
        <f t="shared" si="8"/>
        <v>0</v>
      </c>
      <c r="Z30" s="238">
        <f t="shared" si="9"/>
        <v>0</v>
      </c>
      <c r="AA30" s="206">
        <f t="shared" si="10"/>
        <v>0</v>
      </c>
    </row>
    <row r="31" spans="1:27" ht="24" customHeight="1" x14ac:dyDescent="0.2">
      <c r="A31" s="11">
        <f>Kalender!N58</f>
        <v>46076</v>
      </c>
      <c r="B31" s="167" t="str">
        <f>Kalender!O58</f>
        <v>Mo</v>
      </c>
      <c r="C31" s="3">
        <v>1</v>
      </c>
      <c r="D31" s="12" t="str">
        <f t="shared" si="19"/>
        <v>AZ</v>
      </c>
      <c r="E31" s="240"/>
      <c r="F31" s="240"/>
      <c r="G31" s="4"/>
      <c r="H31" s="4"/>
      <c r="I31" s="4"/>
      <c r="J31" s="9"/>
      <c r="K31" s="41">
        <f t="shared" si="4"/>
        <v>0</v>
      </c>
      <c r="L31" s="148">
        <f t="shared" si="5"/>
        <v>0</v>
      </c>
      <c r="M31" s="206">
        <v>5</v>
      </c>
      <c r="O31" s="327"/>
      <c r="P31" s="328"/>
      <c r="Q31" s="206" t="str">
        <f t="shared" si="0"/>
        <v>Mo</v>
      </c>
      <c r="R31" s="206">
        <f t="shared" si="1"/>
        <v>1</v>
      </c>
      <c r="S31" s="207">
        <f>SUM($M$31)</f>
        <v>5</v>
      </c>
      <c r="T31" s="207">
        <f>VLOOKUP(Q31,Varianten_Kombi!M:N,2,0)</f>
        <v>1</v>
      </c>
      <c r="U31" s="207">
        <f t="shared" si="2"/>
        <v>1</v>
      </c>
      <c r="V31" s="208" t="str">
        <f t="shared" si="6"/>
        <v>1511</v>
      </c>
      <c r="W31" s="206">
        <f>VLOOKUP(V31,Varianten_Kombi!$F$4:$H$1123,3,0)</f>
        <v>0</v>
      </c>
      <c r="X31" s="237">
        <f t="shared" si="7"/>
        <v>0</v>
      </c>
      <c r="Y31" s="237">
        <f t="shared" si="8"/>
        <v>0</v>
      </c>
      <c r="Z31" s="238">
        <f t="shared" si="9"/>
        <v>0</v>
      </c>
      <c r="AA31" s="206">
        <f t="shared" si="10"/>
        <v>0</v>
      </c>
    </row>
    <row r="32" spans="1:27" ht="24" customHeight="1" x14ac:dyDescent="0.2">
      <c r="A32" s="11">
        <f>Kalender!N59</f>
        <v>46077</v>
      </c>
      <c r="B32" s="167" t="str">
        <f>Kalender!O59</f>
        <v>Di</v>
      </c>
      <c r="C32" s="3">
        <v>1</v>
      </c>
      <c r="D32" s="12" t="str">
        <f t="shared" ref="D32" si="20"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41">
        <f t="shared" si="4"/>
        <v>0</v>
      </c>
      <c r="L32" s="148">
        <f t="shared" si="5"/>
        <v>0</v>
      </c>
      <c r="M32" s="45"/>
      <c r="N32" s="236"/>
      <c r="O32" s="327"/>
      <c r="P32" s="328"/>
      <c r="Q32" s="206" t="str">
        <f t="shared" si="0"/>
        <v>Di</v>
      </c>
      <c r="R32" s="206">
        <f t="shared" si="1"/>
        <v>1</v>
      </c>
      <c r="S32" s="207">
        <f>SUM($M$31)</f>
        <v>5</v>
      </c>
      <c r="T32" s="207">
        <f>VLOOKUP(Q32,Varianten_Kombi!M:N,2,0)</f>
        <v>2</v>
      </c>
      <c r="U32" s="207">
        <f t="shared" si="2"/>
        <v>1</v>
      </c>
      <c r="V32" s="208" t="str">
        <f t="shared" si="6"/>
        <v>1521</v>
      </c>
      <c r="W32" s="206">
        <f>VLOOKUP(V32,Varianten_Kombi!$F$4:$H$1123,3,0)</f>
        <v>0</v>
      </c>
      <c r="X32" s="237">
        <f t="shared" si="7"/>
        <v>0</v>
      </c>
      <c r="Y32" s="237">
        <f t="shared" si="8"/>
        <v>0</v>
      </c>
      <c r="Z32" s="238">
        <f t="shared" si="9"/>
        <v>0</v>
      </c>
      <c r="AA32" s="206">
        <f t="shared" si="10"/>
        <v>0</v>
      </c>
    </row>
    <row r="33" spans="1:27" ht="24" customHeight="1" x14ac:dyDescent="0.2">
      <c r="A33" s="11">
        <f>Kalender!N60</f>
        <v>46078</v>
      </c>
      <c r="B33" s="167" t="str">
        <f>Kalender!O60</f>
        <v>Mi</v>
      </c>
      <c r="C33" s="3">
        <v>1</v>
      </c>
      <c r="D33" s="12" t="str">
        <f t="shared" ref="D33" si="21">IF(C33=0,"arbeitsfreier Tag",IF(C33=1,"AZ",IF(C33=2,"gesetzl. Feiertag",IF(C33=3,"Tarifurlaub",IF(C33=4,"Sonderurlaub",IF(C33=5,"krank (Arbeitsunfähigkeit)",IF(C33=6,"Aus-/Weiterbildung/Dienstreise","Zeitausgleich")))))))</f>
        <v>AZ</v>
      </c>
      <c r="E33" s="240"/>
      <c r="F33" s="240"/>
      <c r="G33" s="4"/>
      <c r="H33" s="4"/>
      <c r="I33" s="4"/>
      <c r="J33" s="9"/>
      <c r="K33" s="41">
        <f t="shared" si="4"/>
        <v>0</v>
      </c>
      <c r="L33" s="148">
        <f t="shared" si="5"/>
        <v>0</v>
      </c>
      <c r="N33" s="206"/>
      <c r="O33" s="327"/>
      <c r="P33" s="328"/>
      <c r="Q33" s="206" t="str">
        <f t="shared" si="0"/>
        <v>Mi</v>
      </c>
      <c r="R33" s="206">
        <f t="shared" si="1"/>
        <v>1</v>
      </c>
      <c r="S33" s="207">
        <f t="shared" ref="S33:S36" si="22">SUM($M$31)</f>
        <v>5</v>
      </c>
      <c r="T33" s="207">
        <f>VLOOKUP(Q33,Varianten_Kombi!M:N,2,0)</f>
        <v>3</v>
      </c>
      <c r="U33" s="207">
        <f t="shared" si="2"/>
        <v>1</v>
      </c>
      <c r="V33" s="208" t="str">
        <f t="shared" si="6"/>
        <v>1531</v>
      </c>
      <c r="W33" s="206">
        <f>VLOOKUP(V33,Varianten_Kombi!$F$4:$H$1123,3,0)</f>
        <v>0</v>
      </c>
      <c r="X33" s="237">
        <f t="shared" si="7"/>
        <v>0</v>
      </c>
      <c r="Y33" s="237">
        <f t="shared" si="8"/>
        <v>0</v>
      </c>
      <c r="Z33" s="238">
        <f t="shared" si="9"/>
        <v>0</v>
      </c>
      <c r="AA33" s="206">
        <f t="shared" si="10"/>
        <v>0</v>
      </c>
    </row>
    <row r="34" spans="1:27" ht="24" customHeight="1" x14ac:dyDescent="0.2">
      <c r="A34" s="11">
        <f>Kalender!N61</f>
        <v>46079</v>
      </c>
      <c r="B34" s="167" t="str">
        <f>Kalender!O61</f>
        <v>Do</v>
      </c>
      <c r="C34" s="3">
        <v>1</v>
      </c>
      <c r="D34" s="12" t="str">
        <f t="shared" ref="D34" si="23">IF(C34=0,"arbeitsfreier Tag",IF(C34=1,"AZ",IF(C34=2,"gesetzl. Feiertag",IF(C34=3,"Tarifurlaub",IF(C34=4,"Sonderurlaub",IF(C34=5,"krank (Arbeitsunfähigkeit)",IF(C34=6,"Aus-/Weiterbildung/Dienstreise","Zeitausgleich")))))))</f>
        <v>AZ</v>
      </c>
      <c r="E34" s="240"/>
      <c r="F34" s="240"/>
      <c r="G34" s="4"/>
      <c r="H34" s="4"/>
      <c r="I34" s="4"/>
      <c r="J34" s="9"/>
      <c r="K34" s="41">
        <f t="shared" si="4"/>
        <v>0</v>
      </c>
      <c r="L34" s="148">
        <f t="shared" si="5"/>
        <v>0</v>
      </c>
      <c r="O34" s="327"/>
      <c r="P34" s="328"/>
      <c r="Q34" s="206" t="str">
        <f t="shared" si="0"/>
        <v>Do</v>
      </c>
      <c r="R34" s="206">
        <f t="shared" si="1"/>
        <v>1</v>
      </c>
      <c r="S34" s="207">
        <f t="shared" si="22"/>
        <v>5</v>
      </c>
      <c r="T34" s="207">
        <f>VLOOKUP(Q34,Varianten_Kombi!M:N,2,0)</f>
        <v>4</v>
      </c>
      <c r="U34" s="207">
        <f t="shared" si="2"/>
        <v>1</v>
      </c>
      <c r="V34" s="208" t="str">
        <f t="shared" si="6"/>
        <v>1541</v>
      </c>
      <c r="W34" s="206">
        <f>VLOOKUP(V34,Varianten_Kombi!$F$4:$H$1123,3,0)</f>
        <v>0</v>
      </c>
      <c r="X34" s="237">
        <f t="shared" si="7"/>
        <v>0</v>
      </c>
      <c r="Y34" s="237">
        <f t="shared" si="8"/>
        <v>0</v>
      </c>
      <c r="Z34" s="238">
        <f t="shared" si="9"/>
        <v>0</v>
      </c>
      <c r="AA34" s="206">
        <f t="shared" si="10"/>
        <v>0</v>
      </c>
    </row>
    <row r="35" spans="1:27" ht="24" customHeight="1" x14ac:dyDescent="0.2">
      <c r="A35" s="11">
        <f>Kalender!N62</f>
        <v>46080</v>
      </c>
      <c r="B35" s="167" t="str">
        <f>Kalender!O62</f>
        <v>Fr</v>
      </c>
      <c r="C35" s="3">
        <v>1</v>
      </c>
      <c r="D35" s="12" t="str">
        <f t="shared" ref="D35" si="24">IF(C35=0,"arbeitsfreier Tag",IF(C35=1,"AZ",IF(C35=2,"gesetzl. Feiertag",IF(C35=3,"Tarifurlaub",IF(C35=4,"Sonderurlaub",IF(C35=5,"krank (Arbeitsunfähigkeit)",IF(C35=6,"Aus-/Weiterbildung/Dienstreise","Zeitausgleich")))))))</f>
        <v>AZ</v>
      </c>
      <c r="E35" s="240"/>
      <c r="F35" s="240"/>
      <c r="G35" s="4"/>
      <c r="H35" s="4"/>
      <c r="I35" s="4"/>
      <c r="J35" s="9"/>
      <c r="K35" s="41">
        <f t="shared" si="4"/>
        <v>0</v>
      </c>
      <c r="L35" s="148">
        <f t="shared" si="5"/>
        <v>0</v>
      </c>
      <c r="O35" s="327"/>
      <c r="P35" s="328"/>
      <c r="Q35" s="206" t="str">
        <f t="shared" si="0"/>
        <v>Fr</v>
      </c>
      <c r="R35" s="206">
        <f t="shared" si="1"/>
        <v>1</v>
      </c>
      <c r="S35" s="207">
        <f t="shared" si="22"/>
        <v>5</v>
      </c>
      <c r="T35" s="207">
        <f>VLOOKUP(Q35,Varianten_Kombi!M:N,2,0)</f>
        <v>5</v>
      </c>
      <c r="U35" s="207">
        <f t="shared" si="2"/>
        <v>1</v>
      </c>
      <c r="V35" s="208" t="str">
        <f t="shared" si="6"/>
        <v>1551</v>
      </c>
      <c r="W35" s="206">
        <f>VLOOKUP(V35,Varianten_Kombi!$F$4:$H$1123,3,0)</f>
        <v>0</v>
      </c>
      <c r="X35" s="237">
        <f t="shared" si="7"/>
        <v>0</v>
      </c>
      <c r="Y35" s="237">
        <f t="shared" si="8"/>
        <v>0</v>
      </c>
      <c r="Z35" s="238">
        <f t="shared" si="9"/>
        <v>0</v>
      </c>
      <c r="AA35" s="206">
        <f t="shared" si="10"/>
        <v>0</v>
      </c>
    </row>
    <row r="36" spans="1:27" ht="24" customHeight="1" x14ac:dyDescent="0.2">
      <c r="A36" s="11">
        <f>Kalender!N63</f>
        <v>46081</v>
      </c>
      <c r="B36" s="167" t="str">
        <f>Kalender!O63</f>
        <v>Sa</v>
      </c>
      <c r="C36" s="161">
        <v>0</v>
      </c>
      <c r="D36" s="13" t="str">
        <f>IF(C36=0,"arbeitsfreier Tag",IF(C36=1,"AZ",IF(C36=2,"gesetzl. Feiertag",IF(C36=3,"Tarifurlaub",IF(C36=4,"Sonderurlaub",IF(C36=5,"krank (Arbeitsunfähigkeit)",IF(C36=6,"Aus-/Weiterbildung/Dienstreise","Zeitausgleich")))))))</f>
        <v>arbeitsfreier Tag</v>
      </c>
      <c r="E36" s="7"/>
      <c r="F36" s="6"/>
      <c r="G36" s="6"/>
      <c r="H36" s="6"/>
      <c r="I36" s="6"/>
      <c r="J36" s="160"/>
      <c r="K36" s="42">
        <f t="shared" si="4"/>
        <v>0</v>
      </c>
      <c r="L36" s="42">
        <f t="shared" si="5"/>
        <v>0</v>
      </c>
      <c r="M36" s="41">
        <f>SUM(K31:K36)</f>
        <v>0</v>
      </c>
      <c r="N36" s="148">
        <f>SUM(L31:L36)</f>
        <v>0</v>
      </c>
      <c r="Q36" s="206" t="str">
        <f t="shared" ref="Q36" si="25">B36</f>
        <v>Sa</v>
      </c>
      <c r="R36" s="206">
        <f t="shared" si="1"/>
        <v>1</v>
      </c>
      <c r="S36" s="207">
        <f t="shared" si="22"/>
        <v>5</v>
      </c>
      <c r="T36" s="207">
        <f>VLOOKUP(Q36,Varianten_Kombi!M:N,2,0)</f>
        <v>6</v>
      </c>
      <c r="U36" s="207">
        <f t="shared" si="2"/>
        <v>0</v>
      </c>
      <c r="V36" s="208" t="str">
        <f t="shared" si="6"/>
        <v>1560</v>
      </c>
      <c r="W36" s="206">
        <f>VLOOKUP(V36,Varianten_Kombi!$F$4:$H$1123,3,0)</f>
        <v>0</v>
      </c>
      <c r="X36" s="237">
        <f t="shared" si="7"/>
        <v>0</v>
      </c>
      <c r="Y36" s="237">
        <f t="shared" si="8"/>
        <v>0</v>
      </c>
      <c r="Z36" s="238">
        <f t="shared" si="9"/>
        <v>0</v>
      </c>
      <c r="AA36" s="206">
        <f t="shared" si="10"/>
        <v>0</v>
      </c>
    </row>
    <row r="41" spans="1:27" ht="15.75" thickBot="1" x14ac:dyDescent="0.25"/>
    <row r="42" spans="1:27" x14ac:dyDescent="0.2">
      <c r="E42" s="180"/>
      <c r="F42" s="181"/>
      <c r="G42" s="181"/>
      <c r="H42" s="181"/>
      <c r="I42" s="181"/>
      <c r="J42" s="181"/>
      <c r="K42" s="181"/>
      <c r="L42" s="181"/>
      <c r="M42" s="181"/>
      <c r="N42" s="84"/>
      <c r="O42" s="181"/>
      <c r="P42" s="182"/>
    </row>
    <row r="43" spans="1:27" x14ac:dyDescent="0.2">
      <c r="E43" s="183" t="s">
        <v>25</v>
      </c>
      <c r="F43" s="15"/>
      <c r="G43" s="15"/>
      <c r="H43" s="15"/>
      <c r="I43" s="15"/>
      <c r="J43" s="15"/>
      <c r="K43" s="65">
        <f>SUM(O9,M16,M23,M30,M36)</f>
        <v>0</v>
      </c>
      <c r="L43" s="14"/>
      <c r="M43" s="15" t="s">
        <v>46</v>
      </c>
      <c r="N43" s="15"/>
      <c r="O43" s="16">
        <f>Jan!O47</f>
        <v>0</v>
      </c>
      <c r="P43" s="184"/>
    </row>
    <row r="44" spans="1:27" x14ac:dyDescent="0.2">
      <c r="E44" s="183" t="s">
        <v>31</v>
      </c>
      <c r="F44" s="15"/>
      <c r="G44" s="15"/>
      <c r="H44" s="15"/>
      <c r="I44" s="15"/>
      <c r="J44" s="15"/>
      <c r="K44" s="65">
        <f>Jan!$K$50</f>
        <v>0</v>
      </c>
      <c r="L44"/>
      <c r="M44" s="15" t="s">
        <v>45</v>
      </c>
      <c r="N44" s="15"/>
      <c r="O44" s="16">
        <f>SUM(COUNTIF(C9:C36,3))</f>
        <v>0</v>
      </c>
      <c r="P44" s="184"/>
    </row>
    <row r="45" spans="1:27" x14ac:dyDescent="0.2">
      <c r="E45" s="183" t="s">
        <v>26</v>
      </c>
      <c r="F45" s="15"/>
      <c r="G45" s="15"/>
      <c r="H45" s="15"/>
      <c r="I45" s="15"/>
      <c r="J45" s="15"/>
      <c r="K45" s="65">
        <f>SUM(K43:K44)</f>
        <v>0</v>
      </c>
      <c r="L45"/>
      <c r="M45" s="15" t="s">
        <v>35</v>
      </c>
      <c r="N45" s="15"/>
      <c r="O45" s="16">
        <f>O43-O44</f>
        <v>0</v>
      </c>
      <c r="P45" s="185"/>
      <c r="S45" s="207"/>
      <c r="U45" s="207"/>
      <c r="X45" s="237"/>
      <c r="Y45" s="237"/>
    </row>
    <row r="46" spans="1:27" x14ac:dyDescent="0.2">
      <c r="E46" s="183" t="s">
        <v>27</v>
      </c>
      <c r="F46" s="15"/>
      <c r="G46" s="15"/>
      <c r="H46" s="15"/>
      <c r="I46" s="15"/>
      <c r="J46" s="15"/>
      <c r="K46" s="70">
        <f>SUM(P9,N16,N23,N30,N36)</f>
        <v>0</v>
      </c>
      <c r="L46"/>
      <c r="M46" s="15"/>
      <c r="N46" s="15"/>
      <c r="O46" s="17"/>
      <c r="P46" s="185"/>
    </row>
    <row r="47" spans="1:27" ht="15.75" thickBot="1" x14ac:dyDescent="0.25">
      <c r="E47" s="183"/>
      <c r="F47" s="15"/>
      <c r="G47" s="15"/>
      <c r="H47" s="15"/>
      <c r="I47" s="15"/>
      <c r="J47" s="15"/>
      <c r="K47" s="68"/>
      <c r="L47"/>
      <c r="M47" s="15"/>
      <c r="N47" s="15"/>
      <c r="O47" s="17"/>
      <c r="P47" s="185"/>
      <c r="T47" s="207"/>
      <c r="V47" s="208"/>
    </row>
    <row r="48" spans="1:27" ht="24" customHeight="1" thickBot="1" x14ac:dyDescent="0.3">
      <c r="A48" s="247"/>
      <c r="E48" s="183" t="s">
        <v>28</v>
      </c>
      <c r="F48" s="15"/>
      <c r="G48" s="15"/>
      <c r="H48" s="15"/>
      <c r="I48" s="15"/>
      <c r="J48"/>
      <c r="K48" s="69">
        <f>K45-K46</f>
        <v>0</v>
      </c>
      <c r="L48"/>
      <c r="M48" s="15"/>
      <c r="N48" s="15"/>
      <c r="O48" s="15"/>
      <c r="P48" s="185"/>
    </row>
    <row r="49" spans="1:16" ht="24" customHeight="1" thickBot="1" x14ac:dyDescent="0.25">
      <c r="A49" s="247"/>
      <c r="E49" s="186"/>
      <c r="F49" s="187"/>
      <c r="G49" s="187"/>
      <c r="H49" s="187"/>
      <c r="I49" s="187"/>
      <c r="J49" s="187"/>
      <c r="K49" s="188"/>
      <c r="L49" s="187"/>
      <c r="M49" s="102"/>
      <c r="N49" s="187"/>
      <c r="O49" s="189"/>
      <c r="P49" s="190"/>
    </row>
    <row r="50" spans="1:16" ht="24" customHeight="1" x14ac:dyDescent="0.2">
      <c r="K50" s="171"/>
      <c r="M50" s="210"/>
      <c r="N50" s="206"/>
    </row>
    <row r="51" spans="1:16" ht="24" customHeight="1" x14ac:dyDescent="0.2">
      <c r="M51" s="210"/>
      <c r="N51" s="206"/>
    </row>
    <row r="52" spans="1:16" ht="24" customHeight="1" x14ac:dyDescent="0.2">
      <c r="C52" s="219"/>
      <c r="D52" s="219"/>
      <c r="E52" s="219"/>
      <c r="F52" s="219"/>
      <c r="K52" s="219"/>
      <c r="L52" s="219"/>
      <c r="N52" s="206"/>
      <c r="O52" s="242"/>
    </row>
    <row r="53" spans="1:16" ht="24" customHeight="1" x14ac:dyDescent="0.2">
      <c r="C53" s="206" t="s">
        <v>32</v>
      </c>
      <c r="K53" s="206" t="s">
        <v>33</v>
      </c>
      <c r="N53" s="206"/>
    </row>
    <row r="54" spans="1:16" ht="24" customHeight="1" x14ac:dyDescent="0.2">
      <c r="P54" s="242"/>
    </row>
    <row r="55" spans="1:16" ht="24" customHeight="1" x14ac:dyDescent="0.2">
      <c r="P55" s="242"/>
    </row>
    <row r="56" spans="1:16" ht="24" customHeight="1" x14ac:dyDescent="0.2"/>
    <row r="57" spans="1:16" ht="24" customHeight="1" x14ac:dyDescent="0.2"/>
    <row r="58" spans="1:16" ht="24" customHeight="1" x14ac:dyDescent="0.2"/>
    <row r="219" spans="13:13" x14ac:dyDescent="0.2">
      <c r="M219" s="206">
        <v>3</v>
      </c>
    </row>
  </sheetData>
  <sheetProtection algorithmName="SHA-512" hashValue="H77GfsTZD75w2Sn+br2jYgiuTOZzZjVW+Oio8wIDbxWEKSMW75uyqawz8RdVRvv56eKXX8V54HLODYmGUn2zuA==" saltValue="QUZIkZgUPsR4kSPJGSEiSQ==" spinCount="100000" sheet="1" selectLockedCells="1"/>
  <autoFilter ref="A8:AF36" xr:uid="{B96978A8-2D90-435C-9B51-BFF82BF54CBF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3">
    <mergeCell ref="O28:P28"/>
    <mergeCell ref="O29:P29"/>
    <mergeCell ref="O30:P30"/>
    <mergeCell ref="O24:P24"/>
    <mergeCell ref="O25:P25"/>
    <mergeCell ref="O35:P35"/>
    <mergeCell ref="O34:P34"/>
    <mergeCell ref="O17:P17"/>
    <mergeCell ref="O18:P18"/>
    <mergeCell ref="O12:P12"/>
    <mergeCell ref="O13:P13"/>
    <mergeCell ref="O14:P14"/>
    <mergeCell ref="O15:P15"/>
    <mergeCell ref="O21:P21"/>
    <mergeCell ref="O22:P22"/>
    <mergeCell ref="O23:P23"/>
    <mergeCell ref="O33:P33"/>
    <mergeCell ref="O32:P32"/>
    <mergeCell ref="O31:P31"/>
    <mergeCell ref="O26:P26"/>
    <mergeCell ref="O27:P27"/>
    <mergeCell ref="A1:P1"/>
    <mergeCell ref="R8:W8"/>
    <mergeCell ref="K3:L3"/>
    <mergeCell ref="M3:N3"/>
    <mergeCell ref="K4:L4"/>
    <mergeCell ref="M4:N4"/>
    <mergeCell ref="O7:P8"/>
    <mergeCell ref="O19:P19"/>
    <mergeCell ref="O20:P20"/>
    <mergeCell ref="O10:P10"/>
    <mergeCell ref="O11:P11"/>
    <mergeCell ref="O16:P16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locked="0" defaultSize="0" autoLine="0" autoPict="0">
                <anchor moveWithCells="1">
                  <from>
                    <xdr:col>11</xdr:col>
                    <xdr:colOff>695325</xdr:colOff>
                    <xdr:row>2</xdr:row>
                    <xdr:rowOff>209550</xdr:rowOff>
                  </from>
                  <to>
                    <xdr:col>14</xdr:col>
                    <xdr:colOff>104775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Drop Down 5">
              <controlPr locked="0" defaultSize="0" autoLine="0" autoPict="0">
                <anchor moveWithCells="1">
                  <from>
                    <xdr:col>12</xdr:col>
                    <xdr:colOff>28575</xdr:colOff>
                    <xdr:row>15</xdr:row>
                    <xdr:rowOff>285750</xdr:rowOff>
                  </from>
                  <to>
                    <xdr:col>14</xdr:col>
                    <xdr:colOff>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Drop Down 6">
              <controlPr locked="0" defaultSize="0" autoLine="0" autoPict="0">
                <anchor moveWithCells="1">
                  <from>
                    <xdr:col>12</xdr:col>
                    <xdr:colOff>66675</xdr:colOff>
                    <xdr:row>23</xdr:row>
                    <xdr:rowOff>9525</xdr:rowOff>
                  </from>
                  <to>
                    <xdr:col>14</xdr:col>
                    <xdr:colOff>38100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Drop Down 7">
              <controlPr locked="0" defaultSize="0" autoLine="0" autoPict="0">
                <anchor moveWithCells="1">
                  <from>
                    <xdr:col>12</xdr:col>
                    <xdr:colOff>38100</xdr:colOff>
                    <xdr:row>30</xdr:row>
                    <xdr:rowOff>9525</xdr:rowOff>
                  </from>
                  <to>
                    <xdr:col>13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8" name="Drop Down 2">
              <controlPr locked="0" defaultSize="0" autoLine="0" autoPict="0">
                <anchor moveWithCells="1">
                  <from>
                    <xdr:col>12</xdr:col>
                    <xdr:colOff>28575</xdr:colOff>
                    <xdr:row>8</xdr:row>
                    <xdr:rowOff>0</xdr:rowOff>
                  </from>
                  <to>
                    <xdr:col>14</xdr:col>
                    <xdr:colOff>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Drop Down 4">
              <controlPr locked="0" defaultSize="0" autoLine="0" autoPict="0">
                <anchor moveWithCells="1">
                  <from>
                    <xdr:col>12</xdr:col>
                    <xdr:colOff>9525</xdr:colOff>
                    <xdr:row>9</xdr:row>
                    <xdr:rowOff>66675</xdr:rowOff>
                  </from>
                  <to>
                    <xdr:col>13</xdr:col>
                    <xdr:colOff>619125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3" tint="0.39997558519241921"/>
    <pageSetUpPr fitToPage="1"/>
  </sheetPr>
  <dimension ref="A1:AC58"/>
  <sheetViews>
    <sheetView showGridLines="0" topLeftCell="A5" zoomScale="70" zoomScaleNormal="70" workbookViewId="0">
      <selection activeCell="M29" sqref="M29"/>
    </sheetView>
  </sheetViews>
  <sheetFormatPr baseColWidth="10" defaultColWidth="11.42578125" defaultRowHeight="15" x14ac:dyDescent="0.2"/>
  <cols>
    <col min="1" max="1" width="7.7109375" style="206" customWidth="1"/>
    <col min="2" max="2" width="8.140625" style="249" customWidth="1"/>
    <col min="3" max="3" width="6" style="206" customWidth="1"/>
    <col min="4" max="4" width="10.7109375" style="206" bestFit="1" customWidth="1"/>
    <col min="5" max="10" width="9.28515625" style="206" customWidth="1"/>
    <col min="11" max="12" width="11.5703125" style="206" customWidth="1"/>
    <col min="13" max="13" width="9.28515625" style="206" customWidth="1"/>
    <col min="14" max="14" width="9.42578125" style="210" customWidth="1"/>
    <col min="15" max="16" width="11.42578125" style="206"/>
    <col min="17" max="17" width="11.42578125" style="206" hidden="1" customWidth="1"/>
    <col min="18" max="18" width="5" style="206" hidden="1" customWidth="1"/>
    <col min="19" max="20" width="2.5703125" style="206" hidden="1" customWidth="1"/>
    <col min="21" max="22" width="11" style="206" hidden="1" customWidth="1"/>
    <col min="23" max="23" width="9" style="206" hidden="1" customWidth="1"/>
    <col min="24" max="24" width="12" style="206" hidden="1" customWidth="1"/>
    <col min="25" max="25" width="8.140625" style="206" hidden="1" customWidth="1"/>
    <col min="26" max="26" width="10.5703125" style="206" hidden="1" customWidth="1"/>
    <col min="27" max="27" width="15.7109375" style="206" hidden="1" customWidth="1"/>
    <col min="28" max="29" width="11.42578125" style="206" hidden="1" customWidth="1"/>
    <col min="30" max="31" width="11.42578125" style="206" customWidth="1"/>
    <col min="32" max="16384" width="11.42578125" style="206"/>
  </cols>
  <sheetData>
    <row r="1" spans="1:27" ht="25.5" x14ac:dyDescent="0.35">
      <c r="A1" s="322" t="s">
        <v>13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4"/>
      <c r="S1" s="207"/>
      <c r="T1" s="207"/>
      <c r="U1" s="207"/>
      <c r="V1" s="207"/>
      <c r="AA1" s="206">
        <f>IF(($C$15=6)*AND($Z$17&gt;$L$15),$Z$17,$L$15)</f>
        <v>0</v>
      </c>
    </row>
    <row r="2" spans="1:27" ht="36" customHeight="1" x14ac:dyDescent="0.2">
      <c r="S2" s="207"/>
      <c r="T2" s="207"/>
      <c r="U2" s="207"/>
      <c r="V2" s="207"/>
    </row>
    <row r="3" spans="1:27" ht="18.75" customHeight="1" x14ac:dyDescent="0.25">
      <c r="A3" s="72">
        <f>Person!$G$2</f>
        <v>0</v>
      </c>
      <c r="B3" s="162"/>
      <c r="C3" s="47"/>
      <c r="D3" s="47"/>
      <c r="E3" s="47"/>
      <c r="F3" s="48"/>
      <c r="K3" s="326" t="s">
        <v>58</v>
      </c>
      <c r="L3" s="326"/>
      <c r="M3" s="325">
        <f>IF(M4=1,Person!G14, IF(M4=2,Person!O14,IF(M4=3,Person!W14,IF(M4=4,Person!AE14,"FALSCH"))))</f>
        <v>0</v>
      </c>
      <c r="N3" s="325"/>
      <c r="S3" s="207"/>
      <c r="T3" s="207"/>
      <c r="U3" s="207"/>
      <c r="V3" s="207"/>
    </row>
    <row r="4" spans="1:27" ht="18.75" customHeight="1" x14ac:dyDescent="0.25">
      <c r="A4" s="73">
        <f>Person!$G$3</f>
        <v>0</v>
      </c>
      <c r="B4" s="163"/>
      <c r="C4" s="49"/>
      <c r="D4" s="49"/>
      <c r="E4" s="49"/>
      <c r="F4" s="50"/>
      <c r="K4" s="326" t="s">
        <v>59</v>
      </c>
      <c r="L4" s="326"/>
      <c r="M4" s="46">
        <v>1</v>
      </c>
      <c r="N4" s="211"/>
      <c r="S4" s="207"/>
      <c r="T4" s="207"/>
      <c r="U4" s="207"/>
      <c r="V4" s="207"/>
      <c r="AA4" s="206">
        <f>IF($C$15=6+AND($Z$17&lt;$L$15),$Z$17,$L$15)</f>
        <v>0</v>
      </c>
    </row>
    <row r="5" spans="1:27" s="215" customFormat="1" ht="39" customHeight="1" x14ac:dyDescent="0.4">
      <c r="A5" s="52">
        <v>46082</v>
      </c>
      <c r="B5" s="212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S5" s="216"/>
      <c r="T5" s="216"/>
      <c r="U5" s="216"/>
      <c r="V5" s="216"/>
      <c r="AA5" s="206"/>
    </row>
    <row r="6" spans="1:27" ht="21" customHeight="1" x14ac:dyDescent="0.2">
      <c r="A6" s="219"/>
      <c r="B6" s="250"/>
      <c r="C6" s="219"/>
      <c r="N6" s="206"/>
      <c r="S6" s="207"/>
      <c r="T6" s="207"/>
      <c r="U6" s="207"/>
      <c r="V6" s="207"/>
      <c r="AA6" s="206">
        <f>IF(AND($C$15=6,$Z$17&gt;$L$15),$Z$17,$L$15)</f>
        <v>0</v>
      </c>
    </row>
    <row r="7" spans="1:27" ht="24" customHeight="1" x14ac:dyDescent="0.25">
      <c r="A7" s="18" t="s">
        <v>14</v>
      </c>
      <c r="B7" s="164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30" t="s">
        <v>72</v>
      </c>
      <c r="P7" s="331"/>
      <c r="S7" s="207"/>
      <c r="T7" s="207"/>
      <c r="U7" s="207"/>
      <c r="V7" s="207"/>
    </row>
    <row r="8" spans="1:27" ht="24" customHeight="1" x14ac:dyDescent="0.25">
      <c r="A8" s="28"/>
      <c r="B8" s="165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4"/>
      <c r="P8" s="335"/>
      <c r="R8" s="315" t="s">
        <v>68</v>
      </c>
      <c r="S8" s="316"/>
      <c r="T8" s="316"/>
      <c r="U8" s="316"/>
      <c r="V8" s="316"/>
      <c r="W8" s="317"/>
      <c r="X8" s="206" t="s">
        <v>16</v>
      </c>
      <c r="Y8" s="206" t="s">
        <v>69</v>
      </c>
      <c r="Z8" s="206" t="s">
        <v>70</v>
      </c>
      <c r="AA8" s="206" t="s">
        <v>71</v>
      </c>
    </row>
    <row r="9" spans="1:27" ht="24" customHeight="1" x14ac:dyDescent="0.2">
      <c r="A9" s="11">
        <f>Kalender!N64</f>
        <v>46082</v>
      </c>
      <c r="B9" s="167" t="str">
        <f>Kalender!O64</f>
        <v>So</v>
      </c>
      <c r="C9" s="161">
        <v>0</v>
      </c>
      <c r="D9" s="239" t="str">
        <f t="shared" ref="D9:D35" si="0">IF(C9=0,"arbeitsfreier Tag",IF(C9=1,"AZ",IF(C9=2,"gesetzl. Feiertag",IF(C9=3,"Tarifurlaub",IF(C9=4,"Sonderurlaub",IF(C9=5,"krank (Arbeitsunfähigkeit)",IF(C9=6,"Aus-/Weiterbildung/Dienstreise","Zeitausgleich")))))))</f>
        <v>arbeitsfreier Tag</v>
      </c>
      <c r="E9" s="7"/>
      <c r="F9" s="6"/>
      <c r="G9" s="6"/>
      <c r="H9" s="6"/>
      <c r="I9" s="6"/>
      <c r="J9" s="160"/>
      <c r="K9" s="42">
        <f t="shared" ref="K9:K38" si="1">IF(C9=0,Z9,IF(C9=1,Z9,IF(C9=2,L9,IF(C9=3,L9,IF(C9=4,L9,IF(C9=5,L9,IF(C9=6,AA9,IF(C9=7,0,"falsch"))))))))</f>
        <v>0</v>
      </c>
      <c r="L9" s="42">
        <f>SUM(W9)</f>
        <v>0</v>
      </c>
      <c r="M9" s="45">
        <v>1</v>
      </c>
      <c r="N9" s="236"/>
      <c r="O9" s="41">
        <f>SUM(K9:K9)</f>
        <v>0</v>
      </c>
      <c r="P9" s="148">
        <f>SUM(L9:L9)</f>
        <v>0</v>
      </c>
      <c r="Q9" s="206" t="str">
        <f t="shared" ref="Q9:Q38" si="2">B9</f>
        <v>So</v>
      </c>
      <c r="R9" s="206">
        <f t="shared" ref="R9:R39" si="3">SUM($M$4)</f>
        <v>1</v>
      </c>
      <c r="S9" s="207">
        <f>SUM($M$9)</f>
        <v>1</v>
      </c>
      <c r="T9" s="207">
        <f>VLOOKUP(Q9,Varianten_Kombi!M:N,2,0)</f>
        <v>7</v>
      </c>
      <c r="U9" s="207">
        <f>C9</f>
        <v>0</v>
      </c>
      <c r="V9" s="207" t="str">
        <f>CONCATENATE(R9,S9,T9,U9)</f>
        <v>1170</v>
      </c>
      <c r="W9" s="206">
        <f>VLOOKUP(V9,Varianten_Kombi!$F$4:$H$1123,3,0)</f>
        <v>0</v>
      </c>
      <c r="X9" s="237">
        <f t="shared" ref="X9" si="4">(F9-E9)*24</f>
        <v>0</v>
      </c>
      <c r="Y9" s="237">
        <f t="shared" ref="Y9" si="5">((H9-G9)+(J9-I9))*24</f>
        <v>0</v>
      </c>
      <c r="Z9" s="238">
        <f t="shared" ref="Z9" si="6">IF(X9&gt;9.5,IF(Y9&gt;0.75,(X9-Y9),(X9-0.75)),IF(X9&gt;6,IF(Y9&gt;0.5,(X9-Y9),(X9-0.5)),IF(X9&lt;=6,(X9-Y9))))</f>
        <v>0</v>
      </c>
      <c r="AA9" s="206">
        <f t="shared" ref="AA9" si="7">IF((C9=6)*AND(Z9&gt;L9),Z9,L9)</f>
        <v>0</v>
      </c>
    </row>
    <row r="10" spans="1:27" ht="24" customHeight="1" x14ac:dyDescent="0.2">
      <c r="A10" s="11">
        <f>Kalender!N65</f>
        <v>46083</v>
      </c>
      <c r="B10" s="167" t="str">
        <f>Kalender!O65</f>
        <v>Mo</v>
      </c>
      <c r="C10" s="3">
        <v>1</v>
      </c>
      <c r="D10" s="240" t="str">
        <f t="shared" si="0"/>
        <v>AZ</v>
      </c>
      <c r="E10" s="240"/>
      <c r="F10" s="240"/>
      <c r="G10" s="4"/>
      <c r="H10" s="4"/>
      <c r="I10" s="4"/>
      <c r="J10" s="9"/>
      <c r="K10" s="248">
        <f t="shared" si="1"/>
        <v>0</v>
      </c>
      <c r="L10" s="148">
        <f t="shared" ref="L10:L38" si="8">SUM(W10)</f>
        <v>0</v>
      </c>
      <c r="M10" s="45">
        <v>2</v>
      </c>
      <c r="N10" s="236"/>
      <c r="O10" s="327"/>
      <c r="P10" s="328"/>
      <c r="Q10" s="206" t="str">
        <f t="shared" si="2"/>
        <v>Mo</v>
      </c>
      <c r="R10" s="206">
        <f t="shared" si="3"/>
        <v>1</v>
      </c>
      <c r="S10" s="207">
        <f t="shared" ref="S10:S12" si="9">SUM($M$10)</f>
        <v>2</v>
      </c>
      <c r="T10" s="207">
        <f>VLOOKUP(Q10,Varianten_Kombi!M:N,2,0)</f>
        <v>1</v>
      </c>
      <c r="U10" s="207">
        <f t="shared" ref="U10:U39" si="10">C10</f>
        <v>1</v>
      </c>
      <c r="V10" s="207" t="str">
        <f t="shared" ref="V10:V39" si="11">CONCATENATE(R10,S10,T10,U10)</f>
        <v>1211</v>
      </c>
      <c r="W10" s="206">
        <f>VLOOKUP(V10,Varianten_Kombi!$F$4:$H$1123,3,0)</f>
        <v>0</v>
      </c>
      <c r="X10" s="237">
        <f t="shared" ref="X10:X39" si="12">(F10-E10)*24</f>
        <v>0</v>
      </c>
      <c r="Y10" s="237">
        <f t="shared" ref="Y10:Y39" si="13">((H10-G10)+(J10-I10))*24</f>
        <v>0</v>
      </c>
      <c r="Z10" s="238">
        <f t="shared" ref="Z10:Z39" si="14">IF(X10&gt;9.5,IF(Y10&gt;0.75,(X10-Y10),(X10-0.75)),IF(X10&gt;6,IF(Y10&gt;0.5,(X10-Y10),(X10-0.5)),IF(X10&lt;=6,(X10-Y10))))</f>
        <v>0</v>
      </c>
      <c r="AA10" s="206">
        <f t="shared" ref="AA10:AA39" si="15">IF((C10=6)*AND(Z10&gt;L10),Z10,L10)</f>
        <v>0</v>
      </c>
    </row>
    <row r="11" spans="1:27" ht="24" customHeight="1" x14ac:dyDescent="0.2">
      <c r="A11" s="11">
        <f>Kalender!N66</f>
        <v>46084</v>
      </c>
      <c r="B11" s="167" t="str">
        <f>Kalender!O66</f>
        <v>Di</v>
      </c>
      <c r="C11" s="3">
        <v>1</v>
      </c>
      <c r="D11" s="240" t="str">
        <f t="shared" si="0"/>
        <v>AZ</v>
      </c>
      <c r="E11" s="240"/>
      <c r="F11" s="240"/>
      <c r="G11" s="4"/>
      <c r="H11" s="4"/>
      <c r="I11" s="4"/>
      <c r="J11" s="9"/>
      <c r="K11" s="248">
        <f t="shared" si="1"/>
        <v>0</v>
      </c>
      <c r="L11" s="148">
        <f t="shared" si="8"/>
        <v>0</v>
      </c>
      <c r="M11" s="45"/>
      <c r="N11" s="236"/>
      <c r="O11" s="327"/>
      <c r="P11" s="328"/>
      <c r="Q11" s="206" t="str">
        <f t="shared" si="2"/>
        <v>Di</v>
      </c>
      <c r="R11" s="206">
        <f t="shared" si="3"/>
        <v>1</v>
      </c>
      <c r="S11" s="207">
        <f t="shared" si="9"/>
        <v>2</v>
      </c>
      <c r="T11" s="207">
        <f>VLOOKUP(Q11,Varianten_Kombi!M:N,2,0)</f>
        <v>2</v>
      </c>
      <c r="U11" s="207">
        <f t="shared" si="10"/>
        <v>1</v>
      </c>
      <c r="V11" s="207" t="str">
        <f t="shared" si="11"/>
        <v>1221</v>
      </c>
      <c r="W11" s="206">
        <f>VLOOKUP(V11,Varianten_Kombi!$F$4:$H$1123,3,0)</f>
        <v>0</v>
      </c>
      <c r="X11" s="237">
        <f t="shared" si="12"/>
        <v>0</v>
      </c>
      <c r="Y11" s="237">
        <f t="shared" si="13"/>
        <v>0</v>
      </c>
      <c r="Z11" s="238">
        <f t="shared" si="14"/>
        <v>0</v>
      </c>
      <c r="AA11" s="206">
        <f t="shared" si="15"/>
        <v>0</v>
      </c>
    </row>
    <row r="12" spans="1:27" ht="24" customHeight="1" x14ac:dyDescent="0.2">
      <c r="A12" s="11">
        <f>Kalender!N67</f>
        <v>46085</v>
      </c>
      <c r="B12" s="167" t="str">
        <f>Kalender!O67</f>
        <v>Mi</v>
      </c>
      <c r="C12" s="3">
        <v>1</v>
      </c>
      <c r="D12" s="240" t="str">
        <f t="shared" si="0"/>
        <v>AZ</v>
      </c>
      <c r="E12" s="240"/>
      <c r="F12" s="240"/>
      <c r="G12" s="4"/>
      <c r="H12" s="4"/>
      <c r="I12" s="4"/>
      <c r="J12" s="9"/>
      <c r="K12" s="248">
        <f t="shared" si="1"/>
        <v>0</v>
      </c>
      <c r="L12" s="148">
        <f t="shared" si="8"/>
        <v>0</v>
      </c>
      <c r="O12" s="327"/>
      <c r="P12" s="328"/>
      <c r="Q12" s="206" t="str">
        <f t="shared" si="2"/>
        <v>Mi</v>
      </c>
      <c r="R12" s="206">
        <f t="shared" si="3"/>
        <v>1</v>
      </c>
      <c r="S12" s="207">
        <f t="shared" si="9"/>
        <v>2</v>
      </c>
      <c r="T12" s="207">
        <f>VLOOKUP(Q12,Varianten_Kombi!M:N,2,0)</f>
        <v>3</v>
      </c>
      <c r="U12" s="207">
        <f t="shared" si="10"/>
        <v>1</v>
      </c>
      <c r="V12" s="207" t="str">
        <f t="shared" si="11"/>
        <v>1231</v>
      </c>
      <c r="W12" s="206">
        <f>VLOOKUP(V12,Varianten_Kombi!$F$4:$H$1123,3,0)</f>
        <v>0</v>
      </c>
      <c r="X12" s="237">
        <f t="shared" si="12"/>
        <v>0</v>
      </c>
      <c r="Y12" s="237">
        <f t="shared" si="13"/>
        <v>0</v>
      </c>
      <c r="Z12" s="238">
        <f t="shared" si="14"/>
        <v>0</v>
      </c>
      <c r="AA12" s="206">
        <f t="shared" si="15"/>
        <v>0</v>
      </c>
    </row>
    <row r="13" spans="1:27" ht="24" customHeight="1" x14ac:dyDescent="0.2">
      <c r="A13" s="11">
        <f>Kalender!N68</f>
        <v>46086</v>
      </c>
      <c r="B13" s="167" t="str">
        <f>Kalender!O68</f>
        <v>Do</v>
      </c>
      <c r="C13" s="3">
        <v>1</v>
      </c>
      <c r="D13" s="240" t="str">
        <f t="shared" si="0"/>
        <v>AZ</v>
      </c>
      <c r="E13" s="240"/>
      <c r="F13" s="240"/>
      <c r="G13" s="4"/>
      <c r="H13" s="4"/>
      <c r="I13" s="4"/>
      <c r="J13" s="9"/>
      <c r="K13" s="248">
        <f t="shared" si="1"/>
        <v>0</v>
      </c>
      <c r="L13" s="148">
        <f t="shared" si="8"/>
        <v>0</v>
      </c>
      <c r="M13" s="171"/>
      <c r="N13" s="206"/>
      <c r="O13" s="327"/>
      <c r="P13" s="328"/>
      <c r="Q13" s="206" t="str">
        <f t="shared" si="2"/>
        <v>Do</v>
      </c>
      <c r="R13" s="206">
        <f t="shared" si="3"/>
        <v>1</v>
      </c>
      <c r="S13" s="207">
        <f>SUM($M$10)</f>
        <v>2</v>
      </c>
      <c r="T13" s="207">
        <f>VLOOKUP(Q13,Varianten_Kombi!M:N,2,0)</f>
        <v>4</v>
      </c>
      <c r="U13" s="207">
        <f t="shared" si="10"/>
        <v>1</v>
      </c>
      <c r="V13" s="207" t="str">
        <f t="shared" si="11"/>
        <v>1241</v>
      </c>
      <c r="W13" s="206">
        <f>VLOOKUP(V13,Varianten_Kombi!$F$4:$H$1123,3,0)</f>
        <v>0</v>
      </c>
      <c r="X13" s="237">
        <f t="shared" si="12"/>
        <v>0</v>
      </c>
      <c r="Y13" s="237">
        <f t="shared" si="13"/>
        <v>0</v>
      </c>
      <c r="Z13" s="238">
        <f t="shared" si="14"/>
        <v>0</v>
      </c>
      <c r="AA13" s="206">
        <f t="shared" si="15"/>
        <v>0</v>
      </c>
    </row>
    <row r="14" spans="1:27" ht="24" customHeight="1" x14ac:dyDescent="0.2">
      <c r="A14" s="11">
        <f>Kalender!N69</f>
        <v>46087</v>
      </c>
      <c r="B14" s="167" t="str">
        <f>Kalender!O69</f>
        <v>Fr</v>
      </c>
      <c r="C14" s="3">
        <v>1</v>
      </c>
      <c r="D14" s="240" t="str">
        <f t="shared" si="0"/>
        <v>AZ</v>
      </c>
      <c r="E14" s="240"/>
      <c r="F14" s="240"/>
      <c r="G14" s="4"/>
      <c r="H14" s="4"/>
      <c r="I14" s="4"/>
      <c r="J14" s="9"/>
      <c r="K14" s="248">
        <f t="shared" si="1"/>
        <v>0</v>
      </c>
      <c r="L14" s="148">
        <f t="shared" si="8"/>
        <v>0</v>
      </c>
      <c r="N14" s="206"/>
      <c r="O14" s="327"/>
      <c r="P14" s="328"/>
      <c r="Q14" s="206" t="str">
        <f t="shared" si="2"/>
        <v>Fr</v>
      </c>
      <c r="R14" s="206">
        <f t="shared" si="3"/>
        <v>1</v>
      </c>
      <c r="S14" s="207">
        <f>SUM($M$10)</f>
        <v>2</v>
      </c>
      <c r="T14" s="207">
        <f>VLOOKUP(Q14,Varianten_Kombi!M:N,2,0)</f>
        <v>5</v>
      </c>
      <c r="U14" s="207">
        <f t="shared" si="10"/>
        <v>1</v>
      </c>
      <c r="V14" s="207" t="str">
        <f t="shared" si="11"/>
        <v>1251</v>
      </c>
      <c r="W14" s="206">
        <f>VLOOKUP(V14,Varianten_Kombi!$F$4:$H$1123,3,0)</f>
        <v>0</v>
      </c>
      <c r="X14" s="237">
        <f t="shared" si="12"/>
        <v>0</v>
      </c>
      <c r="Y14" s="237">
        <f t="shared" si="13"/>
        <v>0</v>
      </c>
      <c r="Z14" s="238">
        <f t="shared" si="14"/>
        <v>0</v>
      </c>
      <c r="AA14" s="206">
        <f t="shared" si="15"/>
        <v>0</v>
      </c>
    </row>
    <row r="15" spans="1:27" ht="24" customHeight="1" x14ac:dyDescent="0.2">
      <c r="A15" s="11">
        <f>Kalender!N70</f>
        <v>46088</v>
      </c>
      <c r="B15" s="167" t="str">
        <f>Kalender!O70</f>
        <v>Sa</v>
      </c>
      <c r="C15" s="161">
        <v>0</v>
      </c>
      <c r="D15" s="239" t="str">
        <f t="shared" si="0"/>
        <v>arbeitsfreier Tag</v>
      </c>
      <c r="E15" s="7"/>
      <c r="F15" s="6"/>
      <c r="G15" s="6"/>
      <c r="H15" s="6"/>
      <c r="I15" s="6"/>
      <c r="J15" s="160"/>
      <c r="K15" s="42">
        <f t="shared" si="1"/>
        <v>0</v>
      </c>
      <c r="L15" s="42">
        <f t="shared" si="8"/>
        <v>0</v>
      </c>
      <c r="M15" s="210"/>
      <c r="O15" s="327"/>
      <c r="P15" s="328"/>
      <c r="Q15" s="206" t="str">
        <f t="shared" si="2"/>
        <v>Sa</v>
      </c>
      <c r="R15" s="206">
        <f t="shared" si="3"/>
        <v>1</v>
      </c>
      <c r="S15" s="207">
        <f>SUM($M$10)</f>
        <v>2</v>
      </c>
      <c r="T15" s="207">
        <f>VLOOKUP(Q15,Varianten_Kombi!M:N,2,0)</f>
        <v>6</v>
      </c>
      <c r="U15" s="207">
        <f t="shared" si="10"/>
        <v>0</v>
      </c>
      <c r="V15" s="207" t="str">
        <f t="shared" si="11"/>
        <v>1260</v>
      </c>
      <c r="W15" s="206">
        <f>VLOOKUP(V15,Varianten_Kombi!$F$4:$H$1123,3,0)</f>
        <v>0</v>
      </c>
      <c r="X15" s="237">
        <f t="shared" si="12"/>
        <v>0</v>
      </c>
      <c r="Y15" s="237">
        <f t="shared" si="13"/>
        <v>0</v>
      </c>
      <c r="Z15" s="238">
        <f t="shared" si="14"/>
        <v>0</v>
      </c>
      <c r="AA15" s="206">
        <f t="shared" si="15"/>
        <v>0</v>
      </c>
    </row>
    <row r="16" spans="1:27" ht="24" customHeight="1" x14ac:dyDescent="0.2">
      <c r="A16" s="11">
        <f>Kalender!N71</f>
        <v>46089</v>
      </c>
      <c r="B16" s="167" t="str">
        <f>Kalender!O71</f>
        <v>So</v>
      </c>
      <c r="C16" s="161">
        <v>0</v>
      </c>
      <c r="D16" s="239" t="str">
        <f t="shared" si="0"/>
        <v>arbeitsfreier Tag</v>
      </c>
      <c r="E16" s="7"/>
      <c r="F16" s="6"/>
      <c r="G16" s="6"/>
      <c r="H16" s="6"/>
      <c r="I16" s="6"/>
      <c r="J16" s="160"/>
      <c r="K16" s="42">
        <f t="shared" si="1"/>
        <v>0</v>
      </c>
      <c r="L16" s="42">
        <f t="shared" si="8"/>
        <v>0</v>
      </c>
      <c r="M16" s="41">
        <f>SUM(K10:K16)</f>
        <v>0</v>
      </c>
      <c r="N16" s="148">
        <f>SUM(L10:L16)</f>
        <v>0</v>
      </c>
      <c r="O16" s="327"/>
      <c r="P16" s="328"/>
      <c r="Q16" s="206" t="str">
        <f t="shared" si="2"/>
        <v>So</v>
      </c>
      <c r="R16" s="206">
        <f t="shared" si="3"/>
        <v>1</v>
      </c>
      <c r="S16" s="207">
        <f>SUM($M$10)</f>
        <v>2</v>
      </c>
      <c r="T16" s="207">
        <f>VLOOKUP(Q16,Varianten_Kombi!M:N,2,0)</f>
        <v>7</v>
      </c>
      <c r="U16" s="207">
        <f t="shared" si="10"/>
        <v>0</v>
      </c>
      <c r="V16" s="207" t="str">
        <f t="shared" si="11"/>
        <v>1270</v>
      </c>
      <c r="W16" s="206">
        <f>VLOOKUP(V16,Varianten_Kombi!$F$4:$H$1123,3,0)</f>
        <v>0</v>
      </c>
      <c r="X16" s="237">
        <f t="shared" si="12"/>
        <v>0</v>
      </c>
      <c r="Y16" s="237">
        <f t="shared" si="13"/>
        <v>0</v>
      </c>
      <c r="Z16" s="238">
        <f t="shared" si="14"/>
        <v>0</v>
      </c>
      <c r="AA16" s="206">
        <f t="shared" si="15"/>
        <v>0</v>
      </c>
    </row>
    <row r="17" spans="1:27" ht="24" customHeight="1" x14ac:dyDescent="0.2">
      <c r="A17" s="11">
        <f>Kalender!N72</f>
        <v>46090</v>
      </c>
      <c r="B17" s="167" t="str">
        <f>Kalender!O72</f>
        <v>Mo</v>
      </c>
      <c r="C17" s="3">
        <v>1</v>
      </c>
      <c r="D17" s="240" t="str">
        <f t="shared" si="0"/>
        <v>AZ</v>
      </c>
      <c r="E17" s="240"/>
      <c r="F17" s="240"/>
      <c r="G17" s="4"/>
      <c r="H17" s="4"/>
      <c r="I17" s="4"/>
      <c r="J17" s="9"/>
      <c r="K17" s="248">
        <f t="shared" si="1"/>
        <v>0</v>
      </c>
      <c r="L17" s="148">
        <f t="shared" si="8"/>
        <v>0</v>
      </c>
      <c r="M17" s="45">
        <v>3</v>
      </c>
      <c r="N17" s="236"/>
      <c r="O17" s="327"/>
      <c r="P17" s="328"/>
      <c r="Q17" s="206" t="str">
        <f t="shared" si="2"/>
        <v>Mo</v>
      </c>
      <c r="R17" s="206">
        <f t="shared" si="3"/>
        <v>1</v>
      </c>
      <c r="S17" s="207">
        <f t="shared" ref="S17:S19" si="16">SUM($M$17)</f>
        <v>3</v>
      </c>
      <c r="T17" s="207">
        <f>VLOOKUP(Q17,Varianten_Kombi!M:N,2,0)</f>
        <v>1</v>
      </c>
      <c r="U17" s="207">
        <f t="shared" si="10"/>
        <v>1</v>
      </c>
      <c r="V17" s="207" t="str">
        <f t="shared" si="11"/>
        <v>1311</v>
      </c>
      <c r="W17" s="206">
        <f>VLOOKUP(V17,Varianten_Kombi!$F$4:$H$1123,3,0)</f>
        <v>0</v>
      </c>
      <c r="X17" s="237">
        <f t="shared" si="12"/>
        <v>0</v>
      </c>
      <c r="Y17" s="237">
        <f t="shared" si="13"/>
        <v>0</v>
      </c>
      <c r="Z17" s="238">
        <f t="shared" si="14"/>
        <v>0</v>
      </c>
      <c r="AA17" s="206">
        <f t="shared" si="15"/>
        <v>0</v>
      </c>
    </row>
    <row r="18" spans="1:27" ht="24" customHeight="1" x14ac:dyDescent="0.2">
      <c r="A18" s="11">
        <f>Kalender!N73</f>
        <v>46091</v>
      </c>
      <c r="B18" s="167" t="str">
        <f>Kalender!O73</f>
        <v>Di</v>
      </c>
      <c r="C18" s="3">
        <v>1</v>
      </c>
      <c r="D18" s="240" t="str">
        <f t="shared" si="0"/>
        <v>AZ</v>
      </c>
      <c r="E18" s="240"/>
      <c r="F18" s="240"/>
      <c r="G18" s="4"/>
      <c r="H18" s="4"/>
      <c r="I18" s="4"/>
      <c r="J18" s="9"/>
      <c r="K18" s="248">
        <f t="shared" si="1"/>
        <v>0</v>
      </c>
      <c r="L18" s="148">
        <f t="shared" si="8"/>
        <v>0</v>
      </c>
      <c r="M18" s="45"/>
      <c r="N18" s="236"/>
      <c r="O18" s="327"/>
      <c r="P18" s="328"/>
      <c r="Q18" s="206" t="str">
        <f t="shared" si="2"/>
        <v>Di</v>
      </c>
      <c r="R18" s="206">
        <f t="shared" si="3"/>
        <v>1</v>
      </c>
      <c r="S18" s="207">
        <f t="shared" si="16"/>
        <v>3</v>
      </c>
      <c r="T18" s="207">
        <f>VLOOKUP(Q18,Varianten_Kombi!M:N,2,0)</f>
        <v>2</v>
      </c>
      <c r="U18" s="207">
        <f t="shared" si="10"/>
        <v>1</v>
      </c>
      <c r="V18" s="207" t="str">
        <f t="shared" si="11"/>
        <v>1321</v>
      </c>
      <c r="W18" s="206">
        <f>VLOOKUP(V18,Varianten_Kombi!$F$4:$H$1123,3,0)</f>
        <v>0</v>
      </c>
      <c r="X18" s="237">
        <f t="shared" si="12"/>
        <v>0</v>
      </c>
      <c r="Y18" s="237">
        <f t="shared" si="13"/>
        <v>0</v>
      </c>
      <c r="Z18" s="238">
        <f t="shared" si="14"/>
        <v>0</v>
      </c>
      <c r="AA18" s="206">
        <f t="shared" si="15"/>
        <v>0</v>
      </c>
    </row>
    <row r="19" spans="1:27" ht="24" customHeight="1" x14ac:dyDescent="0.2">
      <c r="A19" s="11">
        <f>Kalender!N74</f>
        <v>46092</v>
      </c>
      <c r="B19" s="167" t="str">
        <f>Kalender!O74</f>
        <v>Mi</v>
      </c>
      <c r="C19" s="3">
        <v>1</v>
      </c>
      <c r="D19" s="240" t="str">
        <f t="shared" si="0"/>
        <v>AZ</v>
      </c>
      <c r="E19" s="240"/>
      <c r="F19" s="240"/>
      <c r="G19" s="4"/>
      <c r="H19" s="4"/>
      <c r="I19" s="4"/>
      <c r="J19" s="9"/>
      <c r="K19" s="248">
        <f t="shared" si="1"/>
        <v>0</v>
      </c>
      <c r="L19" s="148">
        <f t="shared" si="8"/>
        <v>0</v>
      </c>
      <c r="O19" s="327"/>
      <c r="P19" s="328"/>
      <c r="Q19" s="206" t="str">
        <f t="shared" si="2"/>
        <v>Mi</v>
      </c>
      <c r="R19" s="206">
        <f t="shared" si="3"/>
        <v>1</v>
      </c>
      <c r="S19" s="207">
        <f t="shared" si="16"/>
        <v>3</v>
      </c>
      <c r="T19" s="207">
        <f>VLOOKUP(Q19,Varianten_Kombi!M:N,2,0)</f>
        <v>3</v>
      </c>
      <c r="U19" s="207">
        <f t="shared" si="10"/>
        <v>1</v>
      </c>
      <c r="V19" s="207" t="str">
        <f t="shared" si="11"/>
        <v>1331</v>
      </c>
      <c r="W19" s="206">
        <f>VLOOKUP(V19,Varianten_Kombi!$F$4:$H$1123,3,0)</f>
        <v>0</v>
      </c>
      <c r="X19" s="237">
        <f t="shared" si="12"/>
        <v>0</v>
      </c>
      <c r="Y19" s="237">
        <f t="shared" si="13"/>
        <v>0</v>
      </c>
      <c r="Z19" s="238">
        <f t="shared" si="14"/>
        <v>0</v>
      </c>
      <c r="AA19" s="206">
        <f t="shared" si="15"/>
        <v>0</v>
      </c>
    </row>
    <row r="20" spans="1:27" ht="24" customHeight="1" x14ac:dyDescent="0.2">
      <c r="A20" s="11">
        <f>Kalender!N75</f>
        <v>46093</v>
      </c>
      <c r="B20" s="167" t="str">
        <f>Kalender!O75</f>
        <v>Do</v>
      </c>
      <c r="C20" s="3">
        <v>1</v>
      </c>
      <c r="D20" s="240" t="str">
        <f t="shared" si="0"/>
        <v>AZ</v>
      </c>
      <c r="E20" s="240"/>
      <c r="F20" s="240"/>
      <c r="G20" s="4"/>
      <c r="H20" s="4"/>
      <c r="I20" s="4"/>
      <c r="J20" s="9"/>
      <c r="K20" s="248">
        <f t="shared" si="1"/>
        <v>0</v>
      </c>
      <c r="L20" s="148">
        <f t="shared" si="8"/>
        <v>0</v>
      </c>
      <c r="O20" s="327"/>
      <c r="P20" s="328"/>
      <c r="Q20" s="206" t="str">
        <f t="shared" si="2"/>
        <v>Do</v>
      </c>
      <c r="R20" s="206">
        <f t="shared" si="3"/>
        <v>1</v>
      </c>
      <c r="S20" s="207">
        <f>SUM($M$17)</f>
        <v>3</v>
      </c>
      <c r="T20" s="207">
        <f>VLOOKUP(Q20,Varianten_Kombi!M:N,2,0)</f>
        <v>4</v>
      </c>
      <c r="U20" s="207">
        <f t="shared" si="10"/>
        <v>1</v>
      </c>
      <c r="V20" s="207" t="str">
        <f t="shared" si="11"/>
        <v>1341</v>
      </c>
      <c r="W20" s="206">
        <f>VLOOKUP(V20,Varianten_Kombi!$F$4:$H$1123,3,0)</f>
        <v>0</v>
      </c>
      <c r="X20" s="237">
        <f t="shared" si="12"/>
        <v>0</v>
      </c>
      <c r="Y20" s="237">
        <f t="shared" si="13"/>
        <v>0</v>
      </c>
      <c r="Z20" s="238">
        <f t="shared" si="14"/>
        <v>0</v>
      </c>
      <c r="AA20" s="206">
        <f t="shared" si="15"/>
        <v>0</v>
      </c>
    </row>
    <row r="21" spans="1:27" ht="24" customHeight="1" x14ac:dyDescent="0.2">
      <c r="A21" s="11">
        <f>Kalender!N76</f>
        <v>46094</v>
      </c>
      <c r="B21" s="167" t="str">
        <f>Kalender!O76</f>
        <v>Fr</v>
      </c>
      <c r="C21" s="3">
        <v>1</v>
      </c>
      <c r="D21" s="240" t="str">
        <f t="shared" si="0"/>
        <v>AZ</v>
      </c>
      <c r="E21" s="240"/>
      <c r="F21" s="240"/>
      <c r="G21" s="4"/>
      <c r="H21" s="4"/>
      <c r="I21" s="4"/>
      <c r="J21" s="9"/>
      <c r="K21" s="248">
        <f t="shared" si="1"/>
        <v>0</v>
      </c>
      <c r="L21" s="148">
        <f t="shared" si="8"/>
        <v>0</v>
      </c>
      <c r="M21" s="171"/>
      <c r="N21" s="206"/>
      <c r="O21" s="327"/>
      <c r="P21" s="328"/>
      <c r="Q21" s="206" t="str">
        <f t="shared" si="2"/>
        <v>Fr</v>
      </c>
      <c r="R21" s="206">
        <f t="shared" si="3"/>
        <v>1</v>
      </c>
      <c r="S21" s="207">
        <f>SUM($M$17)</f>
        <v>3</v>
      </c>
      <c r="T21" s="207">
        <f>VLOOKUP(Q21,Varianten_Kombi!M:N,2,0)</f>
        <v>5</v>
      </c>
      <c r="U21" s="207">
        <f t="shared" si="10"/>
        <v>1</v>
      </c>
      <c r="V21" s="207" t="str">
        <f t="shared" si="11"/>
        <v>1351</v>
      </c>
      <c r="W21" s="206">
        <f>VLOOKUP(V21,Varianten_Kombi!$F$4:$H$1123,3,0)</f>
        <v>0</v>
      </c>
      <c r="X21" s="237">
        <f t="shared" si="12"/>
        <v>0</v>
      </c>
      <c r="Y21" s="237">
        <f t="shared" si="13"/>
        <v>0</v>
      </c>
      <c r="Z21" s="238">
        <f t="shared" si="14"/>
        <v>0</v>
      </c>
      <c r="AA21" s="206">
        <f t="shared" si="15"/>
        <v>0</v>
      </c>
    </row>
    <row r="22" spans="1:27" ht="24" customHeight="1" x14ac:dyDescent="0.2">
      <c r="A22" s="11">
        <f>Kalender!N77</f>
        <v>46095</v>
      </c>
      <c r="B22" s="167" t="str">
        <f>Kalender!O77</f>
        <v>Sa</v>
      </c>
      <c r="C22" s="161">
        <v>0</v>
      </c>
      <c r="D22" s="239" t="str">
        <f t="shared" si="0"/>
        <v>arbeitsfreier Tag</v>
      </c>
      <c r="E22" s="7"/>
      <c r="F22" s="6"/>
      <c r="G22" s="6"/>
      <c r="H22" s="6"/>
      <c r="I22" s="6"/>
      <c r="J22" s="160"/>
      <c r="K22" s="42">
        <f t="shared" si="1"/>
        <v>0</v>
      </c>
      <c r="L22" s="42">
        <f t="shared" si="8"/>
        <v>0</v>
      </c>
      <c r="O22" s="327"/>
      <c r="P22" s="328"/>
      <c r="Q22" s="206" t="str">
        <f t="shared" si="2"/>
        <v>Sa</v>
      </c>
      <c r="R22" s="206">
        <f t="shared" si="3"/>
        <v>1</v>
      </c>
      <c r="S22" s="207">
        <f>SUM($M$17)</f>
        <v>3</v>
      </c>
      <c r="T22" s="207">
        <f>VLOOKUP(Q22,Varianten_Kombi!M:N,2,0)</f>
        <v>6</v>
      </c>
      <c r="U22" s="207">
        <f t="shared" si="10"/>
        <v>0</v>
      </c>
      <c r="V22" s="207" t="str">
        <f t="shared" si="11"/>
        <v>1360</v>
      </c>
      <c r="W22" s="206">
        <f>VLOOKUP(V22,Varianten_Kombi!$F$4:$H$1123,3,0)</f>
        <v>0</v>
      </c>
      <c r="X22" s="237">
        <f t="shared" si="12"/>
        <v>0</v>
      </c>
      <c r="Y22" s="237">
        <f t="shared" si="13"/>
        <v>0</v>
      </c>
      <c r="Z22" s="238">
        <f t="shared" si="14"/>
        <v>0</v>
      </c>
      <c r="AA22" s="206">
        <f t="shared" si="15"/>
        <v>0</v>
      </c>
    </row>
    <row r="23" spans="1:27" ht="24" customHeight="1" x14ac:dyDescent="0.2">
      <c r="A23" s="11">
        <f>Kalender!N78</f>
        <v>46096</v>
      </c>
      <c r="B23" s="167" t="str">
        <f>Kalender!O78</f>
        <v>So</v>
      </c>
      <c r="C23" s="161">
        <v>0</v>
      </c>
      <c r="D23" s="239" t="str">
        <f t="shared" si="0"/>
        <v>arbeitsfreier Tag</v>
      </c>
      <c r="E23" s="7"/>
      <c r="F23" s="6"/>
      <c r="G23" s="6"/>
      <c r="H23" s="6"/>
      <c r="I23" s="6"/>
      <c r="J23" s="160"/>
      <c r="K23" s="42">
        <f t="shared" si="1"/>
        <v>0</v>
      </c>
      <c r="L23" s="42">
        <f t="shared" si="8"/>
        <v>0</v>
      </c>
      <c r="M23" s="41">
        <f>SUM(K17:K23)</f>
        <v>0</v>
      </c>
      <c r="N23" s="148">
        <f>SUM(L17:L23)</f>
        <v>0</v>
      </c>
      <c r="O23" s="327"/>
      <c r="P23" s="328"/>
      <c r="Q23" s="206" t="str">
        <f t="shared" si="2"/>
        <v>So</v>
      </c>
      <c r="R23" s="206">
        <f t="shared" si="3"/>
        <v>1</v>
      </c>
      <c r="S23" s="207">
        <f>SUM($M$17)</f>
        <v>3</v>
      </c>
      <c r="T23" s="207">
        <f>VLOOKUP(Q23,Varianten_Kombi!M:N,2,0)</f>
        <v>7</v>
      </c>
      <c r="U23" s="207">
        <f t="shared" si="10"/>
        <v>0</v>
      </c>
      <c r="V23" s="207" t="str">
        <f t="shared" si="11"/>
        <v>1370</v>
      </c>
      <c r="W23" s="206">
        <f>VLOOKUP(V23,Varianten_Kombi!$F$4:$H$1123,3,0)</f>
        <v>0</v>
      </c>
      <c r="X23" s="237">
        <f t="shared" si="12"/>
        <v>0</v>
      </c>
      <c r="Y23" s="237">
        <f t="shared" si="13"/>
        <v>0</v>
      </c>
      <c r="Z23" s="238">
        <f t="shared" si="14"/>
        <v>0</v>
      </c>
      <c r="AA23" s="206">
        <f t="shared" si="15"/>
        <v>0</v>
      </c>
    </row>
    <row r="24" spans="1:27" ht="24" customHeight="1" x14ac:dyDescent="0.2">
      <c r="A24" s="11">
        <f>Kalender!N79</f>
        <v>46097</v>
      </c>
      <c r="B24" s="167" t="str">
        <f>Kalender!O79</f>
        <v>Mo</v>
      </c>
      <c r="C24" s="3">
        <v>1</v>
      </c>
      <c r="D24" s="240" t="str">
        <f t="shared" si="0"/>
        <v>AZ</v>
      </c>
      <c r="E24" s="240"/>
      <c r="F24" s="240"/>
      <c r="G24" s="4"/>
      <c r="H24" s="4"/>
      <c r="I24" s="4"/>
      <c r="J24" s="9"/>
      <c r="K24" s="248">
        <f t="shared" si="1"/>
        <v>0</v>
      </c>
      <c r="L24" s="148">
        <f t="shared" si="8"/>
        <v>0</v>
      </c>
      <c r="M24" s="45">
        <v>4</v>
      </c>
      <c r="N24" s="236"/>
      <c r="O24" s="327"/>
      <c r="P24" s="328"/>
      <c r="Q24" s="206" t="str">
        <f t="shared" si="2"/>
        <v>Mo</v>
      </c>
      <c r="R24" s="206">
        <f t="shared" si="3"/>
        <v>1</v>
      </c>
      <c r="S24" s="207">
        <f t="shared" ref="S24:S26" si="17">SUM($M$24)</f>
        <v>4</v>
      </c>
      <c r="T24" s="207">
        <f>VLOOKUP(Q24,Varianten_Kombi!M:N,2,0)</f>
        <v>1</v>
      </c>
      <c r="U24" s="207">
        <f t="shared" si="10"/>
        <v>1</v>
      </c>
      <c r="V24" s="207" t="str">
        <f t="shared" si="11"/>
        <v>1411</v>
      </c>
      <c r="W24" s="206">
        <f>VLOOKUP(V24,Varianten_Kombi!$F$4:$H$1123,3,0)</f>
        <v>0</v>
      </c>
      <c r="X24" s="237">
        <f t="shared" si="12"/>
        <v>0</v>
      </c>
      <c r="Y24" s="237">
        <f t="shared" si="13"/>
        <v>0</v>
      </c>
      <c r="Z24" s="238">
        <f t="shared" si="14"/>
        <v>0</v>
      </c>
      <c r="AA24" s="206">
        <f t="shared" si="15"/>
        <v>0</v>
      </c>
    </row>
    <row r="25" spans="1:27" ht="24" customHeight="1" x14ac:dyDescent="0.2">
      <c r="A25" s="11">
        <f>Kalender!N80</f>
        <v>46098</v>
      </c>
      <c r="B25" s="167" t="str">
        <f>Kalender!O80</f>
        <v>Di</v>
      </c>
      <c r="C25" s="3">
        <v>1</v>
      </c>
      <c r="D25" s="240" t="str">
        <f t="shared" si="0"/>
        <v>AZ</v>
      </c>
      <c r="E25" s="240"/>
      <c r="F25" s="240"/>
      <c r="G25" s="4"/>
      <c r="H25" s="4"/>
      <c r="I25" s="4"/>
      <c r="J25" s="9"/>
      <c r="K25" s="248">
        <f t="shared" si="1"/>
        <v>0</v>
      </c>
      <c r="L25" s="148">
        <f t="shared" si="8"/>
        <v>0</v>
      </c>
      <c r="M25" s="45"/>
      <c r="N25" s="236"/>
      <c r="O25" s="327"/>
      <c r="P25" s="328"/>
      <c r="Q25" s="206" t="str">
        <f t="shared" si="2"/>
        <v>Di</v>
      </c>
      <c r="R25" s="206">
        <f t="shared" si="3"/>
        <v>1</v>
      </c>
      <c r="S25" s="207">
        <f t="shared" si="17"/>
        <v>4</v>
      </c>
      <c r="T25" s="207">
        <f>VLOOKUP(Q25,Varianten_Kombi!M:N,2,0)</f>
        <v>2</v>
      </c>
      <c r="U25" s="207">
        <f t="shared" si="10"/>
        <v>1</v>
      </c>
      <c r="V25" s="207" t="str">
        <f t="shared" si="11"/>
        <v>1421</v>
      </c>
      <c r="W25" s="206">
        <f>VLOOKUP(V25,Varianten_Kombi!$F$4:$H$1123,3,0)</f>
        <v>0</v>
      </c>
      <c r="X25" s="237">
        <f t="shared" si="12"/>
        <v>0</v>
      </c>
      <c r="Y25" s="237">
        <f t="shared" si="13"/>
        <v>0</v>
      </c>
      <c r="Z25" s="238">
        <f t="shared" si="14"/>
        <v>0</v>
      </c>
      <c r="AA25" s="206">
        <f t="shared" si="15"/>
        <v>0</v>
      </c>
    </row>
    <row r="26" spans="1:27" ht="24" customHeight="1" x14ac:dyDescent="0.2">
      <c r="A26" s="11">
        <f>Kalender!N81</f>
        <v>46099</v>
      </c>
      <c r="B26" s="167" t="str">
        <f>Kalender!O81</f>
        <v>Mi</v>
      </c>
      <c r="C26" s="3">
        <v>1</v>
      </c>
      <c r="D26" s="240" t="str">
        <f t="shared" si="0"/>
        <v>AZ</v>
      </c>
      <c r="E26" s="240"/>
      <c r="F26" s="240"/>
      <c r="G26" s="4"/>
      <c r="H26" s="4"/>
      <c r="I26" s="4"/>
      <c r="J26" s="9"/>
      <c r="K26" s="248">
        <f t="shared" si="1"/>
        <v>0</v>
      </c>
      <c r="L26" s="148">
        <f t="shared" si="8"/>
        <v>0</v>
      </c>
      <c r="O26" s="327"/>
      <c r="P26" s="328"/>
      <c r="Q26" s="206" t="str">
        <f t="shared" si="2"/>
        <v>Mi</v>
      </c>
      <c r="R26" s="206">
        <f t="shared" si="3"/>
        <v>1</v>
      </c>
      <c r="S26" s="207">
        <f t="shared" si="17"/>
        <v>4</v>
      </c>
      <c r="T26" s="207">
        <f>VLOOKUP(Q26,Varianten_Kombi!M:N,2,0)</f>
        <v>3</v>
      </c>
      <c r="U26" s="207">
        <f t="shared" si="10"/>
        <v>1</v>
      </c>
      <c r="V26" s="207" t="str">
        <f t="shared" si="11"/>
        <v>1431</v>
      </c>
      <c r="W26" s="206">
        <f>VLOOKUP(V26,Varianten_Kombi!$F$4:$H$1123,3,0)</f>
        <v>0</v>
      </c>
      <c r="X26" s="237">
        <f t="shared" si="12"/>
        <v>0</v>
      </c>
      <c r="Y26" s="237">
        <f t="shared" si="13"/>
        <v>0</v>
      </c>
      <c r="Z26" s="238">
        <f t="shared" si="14"/>
        <v>0</v>
      </c>
      <c r="AA26" s="206">
        <f t="shared" si="15"/>
        <v>0</v>
      </c>
    </row>
    <row r="27" spans="1:27" ht="24" customHeight="1" x14ac:dyDescent="0.2">
      <c r="A27" s="11">
        <f>Kalender!N82</f>
        <v>46100</v>
      </c>
      <c r="B27" s="167" t="str">
        <f>Kalender!O82</f>
        <v>Do</v>
      </c>
      <c r="C27" s="3">
        <v>1</v>
      </c>
      <c r="D27" s="240" t="str">
        <f t="shared" si="0"/>
        <v>AZ</v>
      </c>
      <c r="E27" s="240"/>
      <c r="F27" s="240"/>
      <c r="G27" s="4"/>
      <c r="H27" s="4"/>
      <c r="I27" s="4"/>
      <c r="J27" s="9"/>
      <c r="K27" s="248">
        <f t="shared" si="1"/>
        <v>0</v>
      </c>
      <c r="L27" s="148">
        <f t="shared" si="8"/>
        <v>0</v>
      </c>
      <c r="M27" s="237"/>
      <c r="N27" s="236"/>
      <c r="O27" s="327"/>
      <c r="P27" s="328"/>
      <c r="Q27" s="206" t="str">
        <f t="shared" si="2"/>
        <v>Do</v>
      </c>
      <c r="R27" s="206">
        <f t="shared" si="3"/>
        <v>1</v>
      </c>
      <c r="S27" s="207">
        <f>SUM($M$24)</f>
        <v>4</v>
      </c>
      <c r="T27" s="207">
        <f>VLOOKUP(Q27,Varianten_Kombi!M:N,2,0)</f>
        <v>4</v>
      </c>
      <c r="U27" s="207">
        <f t="shared" si="10"/>
        <v>1</v>
      </c>
      <c r="V27" s="207" t="str">
        <f t="shared" si="11"/>
        <v>1441</v>
      </c>
      <c r="W27" s="206">
        <f>VLOOKUP(V27,Varianten_Kombi!$F$4:$H$1123,3,0)</f>
        <v>0</v>
      </c>
      <c r="X27" s="237">
        <f t="shared" si="12"/>
        <v>0</v>
      </c>
      <c r="Y27" s="237">
        <f t="shared" si="13"/>
        <v>0</v>
      </c>
      <c r="Z27" s="238">
        <f t="shared" si="14"/>
        <v>0</v>
      </c>
      <c r="AA27" s="206">
        <f t="shared" si="15"/>
        <v>0</v>
      </c>
    </row>
    <row r="28" spans="1:27" ht="24" customHeight="1" x14ac:dyDescent="0.2">
      <c r="A28" s="11">
        <f>Kalender!N83</f>
        <v>46101</v>
      </c>
      <c r="B28" s="167" t="str">
        <f>Kalender!O83</f>
        <v>Fr</v>
      </c>
      <c r="C28" s="3">
        <v>1</v>
      </c>
      <c r="D28" s="240" t="str">
        <f t="shared" si="0"/>
        <v>AZ</v>
      </c>
      <c r="E28" s="240"/>
      <c r="F28" s="240"/>
      <c r="G28" s="4"/>
      <c r="H28" s="4"/>
      <c r="I28" s="4"/>
      <c r="J28" s="9"/>
      <c r="K28" s="248">
        <f t="shared" si="1"/>
        <v>0</v>
      </c>
      <c r="L28" s="148">
        <f t="shared" si="8"/>
        <v>0</v>
      </c>
      <c r="M28" s="171"/>
      <c r="N28" s="206"/>
      <c r="O28" s="327"/>
      <c r="P28" s="328"/>
      <c r="Q28" s="206" t="str">
        <f t="shared" si="2"/>
        <v>Fr</v>
      </c>
      <c r="R28" s="206">
        <f t="shared" si="3"/>
        <v>1</v>
      </c>
      <c r="S28" s="207">
        <f>SUM($M$24)</f>
        <v>4</v>
      </c>
      <c r="T28" s="207">
        <f>VLOOKUP(Q28,Varianten_Kombi!M:N,2,0)</f>
        <v>5</v>
      </c>
      <c r="U28" s="207">
        <f t="shared" si="10"/>
        <v>1</v>
      </c>
      <c r="V28" s="207" t="str">
        <f t="shared" si="11"/>
        <v>1451</v>
      </c>
      <c r="W28" s="206">
        <f>VLOOKUP(V28,Varianten_Kombi!$F$4:$H$1123,3,0)</f>
        <v>0</v>
      </c>
      <c r="X28" s="237">
        <f t="shared" si="12"/>
        <v>0</v>
      </c>
      <c r="Y28" s="237">
        <f t="shared" si="13"/>
        <v>0</v>
      </c>
      <c r="Z28" s="238">
        <f t="shared" si="14"/>
        <v>0</v>
      </c>
      <c r="AA28" s="206">
        <f t="shared" si="15"/>
        <v>0</v>
      </c>
    </row>
    <row r="29" spans="1:27" ht="24" customHeight="1" x14ac:dyDescent="0.2">
      <c r="A29" s="11">
        <f>Kalender!N84</f>
        <v>46102</v>
      </c>
      <c r="B29" s="167" t="str">
        <f>Kalender!O84</f>
        <v>Sa</v>
      </c>
      <c r="C29" s="161">
        <v>0</v>
      </c>
      <c r="D29" s="239" t="str">
        <f t="shared" si="0"/>
        <v>arbeitsfreier Tag</v>
      </c>
      <c r="E29" s="7"/>
      <c r="F29" s="6"/>
      <c r="G29" s="6"/>
      <c r="H29" s="6"/>
      <c r="I29" s="6"/>
      <c r="J29" s="160"/>
      <c r="K29" s="42">
        <f t="shared" si="1"/>
        <v>0</v>
      </c>
      <c r="L29" s="42">
        <f t="shared" si="8"/>
        <v>0</v>
      </c>
      <c r="O29" s="327"/>
      <c r="P29" s="328"/>
      <c r="Q29" s="206" t="str">
        <f t="shared" si="2"/>
        <v>Sa</v>
      </c>
      <c r="R29" s="206">
        <f t="shared" si="3"/>
        <v>1</v>
      </c>
      <c r="S29" s="207">
        <f>SUM($M$24)</f>
        <v>4</v>
      </c>
      <c r="T29" s="207">
        <f>VLOOKUP(Q29,Varianten_Kombi!M:N,2,0)</f>
        <v>6</v>
      </c>
      <c r="U29" s="207">
        <f t="shared" si="10"/>
        <v>0</v>
      </c>
      <c r="V29" s="207" t="str">
        <f t="shared" si="11"/>
        <v>1460</v>
      </c>
      <c r="W29" s="206">
        <f>VLOOKUP(V29,Varianten_Kombi!$F$4:$H$1123,3,0)</f>
        <v>0</v>
      </c>
      <c r="X29" s="237">
        <f t="shared" si="12"/>
        <v>0</v>
      </c>
      <c r="Y29" s="237">
        <f t="shared" si="13"/>
        <v>0</v>
      </c>
      <c r="Z29" s="238">
        <f t="shared" si="14"/>
        <v>0</v>
      </c>
      <c r="AA29" s="206">
        <f t="shared" si="15"/>
        <v>0</v>
      </c>
    </row>
    <row r="30" spans="1:27" ht="24" customHeight="1" x14ac:dyDescent="0.2">
      <c r="A30" s="11">
        <f>Kalender!N85</f>
        <v>46103</v>
      </c>
      <c r="B30" s="167" t="str">
        <f>Kalender!O85</f>
        <v>So</v>
      </c>
      <c r="C30" s="161">
        <v>0</v>
      </c>
      <c r="D30" s="239" t="str">
        <f t="shared" si="0"/>
        <v>arbeitsfreier Tag</v>
      </c>
      <c r="E30" s="7"/>
      <c r="F30" s="6"/>
      <c r="G30" s="6"/>
      <c r="H30" s="6"/>
      <c r="I30" s="6"/>
      <c r="J30" s="160"/>
      <c r="K30" s="42">
        <f t="shared" si="1"/>
        <v>0</v>
      </c>
      <c r="L30" s="42">
        <f t="shared" si="8"/>
        <v>0</v>
      </c>
      <c r="M30" s="41">
        <f>SUM(K24:K30)</f>
        <v>0</v>
      </c>
      <c r="N30" s="148">
        <f>SUM(L24:L30)</f>
        <v>0</v>
      </c>
      <c r="O30" s="327"/>
      <c r="P30" s="328"/>
      <c r="Q30" s="206" t="str">
        <f t="shared" si="2"/>
        <v>So</v>
      </c>
      <c r="R30" s="206">
        <f t="shared" si="3"/>
        <v>1</v>
      </c>
      <c r="S30" s="207">
        <f>SUM($M$24)</f>
        <v>4</v>
      </c>
      <c r="T30" s="207">
        <f>VLOOKUP(Q30,Varianten_Kombi!M:N,2,0)</f>
        <v>7</v>
      </c>
      <c r="U30" s="207">
        <f t="shared" si="10"/>
        <v>0</v>
      </c>
      <c r="V30" s="207" t="str">
        <f t="shared" si="11"/>
        <v>1470</v>
      </c>
      <c r="W30" s="206">
        <f>VLOOKUP(V30,Varianten_Kombi!$F$4:$H$1123,3,0)</f>
        <v>0</v>
      </c>
      <c r="X30" s="237">
        <f t="shared" si="12"/>
        <v>0</v>
      </c>
      <c r="Y30" s="237">
        <f t="shared" si="13"/>
        <v>0</v>
      </c>
      <c r="Z30" s="238">
        <f t="shared" si="14"/>
        <v>0</v>
      </c>
      <c r="AA30" s="206">
        <f t="shared" si="15"/>
        <v>0</v>
      </c>
    </row>
    <row r="31" spans="1:27" ht="24" customHeight="1" x14ac:dyDescent="0.2">
      <c r="A31" s="11">
        <f>Kalender!N86</f>
        <v>46104</v>
      </c>
      <c r="B31" s="167" t="str">
        <f>Kalender!O86</f>
        <v>Mo</v>
      </c>
      <c r="C31" s="3">
        <v>1</v>
      </c>
      <c r="D31" s="240" t="str">
        <f t="shared" si="0"/>
        <v>AZ</v>
      </c>
      <c r="E31" s="240"/>
      <c r="F31" s="240"/>
      <c r="G31" s="4"/>
      <c r="H31" s="4"/>
      <c r="I31" s="4"/>
      <c r="J31" s="9"/>
      <c r="K31" s="248">
        <f t="shared" si="1"/>
        <v>0</v>
      </c>
      <c r="L31" s="148">
        <f t="shared" si="8"/>
        <v>0</v>
      </c>
      <c r="M31" s="45">
        <v>5</v>
      </c>
      <c r="O31" s="327"/>
      <c r="P31" s="328"/>
      <c r="Q31" s="206" t="str">
        <f t="shared" si="2"/>
        <v>Mo</v>
      </c>
      <c r="R31" s="206">
        <f t="shared" si="3"/>
        <v>1</v>
      </c>
      <c r="S31" s="207">
        <f t="shared" ref="S31:S33" si="18">SUM($M$31)</f>
        <v>5</v>
      </c>
      <c r="T31" s="207">
        <f>VLOOKUP(Q31,Varianten_Kombi!M:N,2,0)</f>
        <v>1</v>
      </c>
      <c r="U31" s="207">
        <f t="shared" si="10"/>
        <v>1</v>
      </c>
      <c r="V31" s="207" t="str">
        <f t="shared" si="11"/>
        <v>1511</v>
      </c>
      <c r="W31" s="206">
        <f>VLOOKUP(V31,Varianten_Kombi!$F$4:$H$1123,3,0)</f>
        <v>0</v>
      </c>
      <c r="X31" s="237">
        <f t="shared" si="12"/>
        <v>0</v>
      </c>
      <c r="Y31" s="237">
        <f t="shared" si="13"/>
        <v>0</v>
      </c>
      <c r="Z31" s="238">
        <f t="shared" si="14"/>
        <v>0</v>
      </c>
      <c r="AA31" s="206">
        <f t="shared" si="15"/>
        <v>0</v>
      </c>
    </row>
    <row r="32" spans="1:27" ht="24" customHeight="1" x14ac:dyDescent="0.2">
      <c r="A32" s="11">
        <f>Kalender!N87</f>
        <v>46105</v>
      </c>
      <c r="B32" s="167" t="str">
        <f>Kalender!O87</f>
        <v>Di</v>
      </c>
      <c r="C32" s="3">
        <v>1</v>
      </c>
      <c r="D32" s="240" t="str">
        <f t="shared" si="0"/>
        <v>AZ</v>
      </c>
      <c r="E32" s="240"/>
      <c r="F32" s="240"/>
      <c r="G32" s="4"/>
      <c r="H32" s="4"/>
      <c r="I32" s="4"/>
      <c r="J32" s="9"/>
      <c r="K32" s="248">
        <f t="shared" si="1"/>
        <v>0</v>
      </c>
      <c r="L32" s="148">
        <f t="shared" si="8"/>
        <v>0</v>
      </c>
      <c r="O32" s="327"/>
      <c r="P32" s="328"/>
      <c r="Q32" s="206" t="str">
        <f t="shared" si="2"/>
        <v>Di</v>
      </c>
      <c r="R32" s="206">
        <f t="shared" si="3"/>
        <v>1</v>
      </c>
      <c r="S32" s="207">
        <f t="shared" si="18"/>
        <v>5</v>
      </c>
      <c r="T32" s="207">
        <f>VLOOKUP(Q32,Varianten_Kombi!M:N,2,0)</f>
        <v>2</v>
      </c>
      <c r="U32" s="207">
        <f t="shared" si="10"/>
        <v>1</v>
      </c>
      <c r="V32" s="207" t="str">
        <f t="shared" si="11"/>
        <v>1521</v>
      </c>
      <c r="W32" s="206">
        <f>VLOOKUP(V32,Varianten_Kombi!$F$4:$H$1123,3,0)</f>
        <v>0</v>
      </c>
      <c r="X32" s="237">
        <f t="shared" si="12"/>
        <v>0</v>
      </c>
      <c r="Y32" s="237">
        <f t="shared" si="13"/>
        <v>0</v>
      </c>
      <c r="Z32" s="238">
        <f t="shared" si="14"/>
        <v>0</v>
      </c>
      <c r="AA32" s="206">
        <f t="shared" si="15"/>
        <v>0</v>
      </c>
    </row>
    <row r="33" spans="1:27" ht="24" customHeight="1" x14ac:dyDescent="0.2">
      <c r="A33" s="11">
        <f>Kalender!N88</f>
        <v>46106</v>
      </c>
      <c r="B33" s="167" t="str">
        <f>Kalender!O88</f>
        <v>Mi</v>
      </c>
      <c r="C33" s="3">
        <v>1</v>
      </c>
      <c r="D33" s="240" t="str">
        <f t="shared" si="0"/>
        <v>AZ</v>
      </c>
      <c r="E33" s="240"/>
      <c r="F33" s="240"/>
      <c r="G33" s="4"/>
      <c r="H33" s="4"/>
      <c r="I33" s="4"/>
      <c r="J33" s="9"/>
      <c r="K33" s="248">
        <f t="shared" si="1"/>
        <v>0</v>
      </c>
      <c r="L33" s="148">
        <f t="shared" si="8"/>
        <v>0</v>
      </c>
      <c r="O33" s="327"/>
      <c r="P33" s="328"/>
      <c r="Q33" s="206" t="str">
        <f t="shared" si="2"/>
        <v>Mi</v>
      </c>
      <c r="R33" s="206">
        <f t="shared" si="3"/>
        <v>1</v>
      </c>
      <c r="S33" s="207">
        <f t="shared" si="18"/>
        <v>5</v>
      </c>
      <c r="T33" s="207">
        <f>VLOOKUP(Q33,Varianten_Kombi!M:N,2,0)</f>
        <v>3</v>
      </c>
      <c r="U33" s="207">
        <f t="shared" si="10"/>
        <v>1</v>
      </c>
      <c r="V33" s="207" t="str">
        <f t="shared" si="11"/>
        <v>1531</v>
      </c>
      <c r="W33" s="206">
        <f>VLOOKUP(V33,Varianten_Kombi!$F$4:$H$1123,3,0)</f>
        <v>0</v>
      </c>
      <c r="X33" s="237">
        <f t="shared" si="12"/>
        <v>0</v>
      </c>
      <c r="Y33" s="237">
        <f t="shared" si="13"/>
        <v>0</v>
      </c>
      <c r="Z33" s="238">
        <f t="shared" si="14"/>
        <v>0</v>
      </c>
      <c r="AA33" s="206">
        <f t="shared" si="15"/>
        <v>0</v>
      </c>
    </row>
    <row r="34" spans="1:27" ht="24" customHeight="1" x14ac:dyDescent="0.2">
      <c r="A34" s="11">
        <f>Kalender!N89</f>
        <v>46107</v>
      </c>
      <c r="B34" s="167" t="str">
        <f>Kalender!O89</f>
        <v>Do</v>
      </c>
      <c r="C34" s="3">
        <v>1</v>
      </c>
      <c r="D34" s="240" t="str">
        <f t="shared" si="0"/>
        <v>AZ</v>
      </c>
      <c r="E34" s="240"/>
      <c r="F34" s="240"/>
      <c r="G34" s="4"/>
      <c r="H34" s="4"/>
      <c r="I34" s="4"/>
      <c r="J34" s="9"/>
      <c r="K34" s="248">
        <f t="shared" si="1"/>
        <v>0</v>
      </c>
      <c r="L34" s="148">
        <f t="shared" si="8"/>
        <v>0</v>
      </c>
      <c r="O34" s="327"/>
      <c r="P34" s="328"/>
      <c r="Q34" s="206" t="str">
        <f t="shared" si="2"/>
        <v>Do</v>
      </c>
      <c r="R34" s="206">
        <f t="shared" si="3"/>
        <v>1</v>
      </c>
      <c r="S34" s="207">
        <f>SUM($M$31)</f>
        <v>5</v>
      </c>
      <c r="T34" s="207">
        <f>VLOOKUP(Q34,Varianten_Kombi!M:N,2,0)</f>
        <v>4</v>
      </c>
      <c r="U34" s="207">
        <f t="shared" si="10"/>
        <v>1</v>
      </c>
      <c r="V34" s="207" t="str">
        <f t="shared" si="11"/>
        <v>1541</v>
      </c>
      <c r="W34" s="206">
        <f>VLOOKUP(V34,Varianten_Kombi!$F$4:$H$1123,3,0)</f>
        <v>0</v>
      </c>
      <c r="X34" s="237">
        <f t="shared" si="12"/>
        <v>0</v>
      </c>
      <c r="Y34" s="237">
        <f t="shared" si="13"/>
        <v>0</v>
      </c>
      <c r="Z34" s="238">
        <f t="shared" si="14"/>
        <v>0</v>
      </c>
      <c r="AA34" s="206">
        <f t="shared" si="15"/>
        <v>0</v>
      </c>
    </row>
    <row r="35" spans="1:27" ht="24" customHeight="1" x14ac:dyDescent="0.2">
      <c r="A35" s="11">
        <f>Kalender!N90</f>
        <v>46108</v>
      </c>
      <c r="B35" s="167" t="str">
        <f>Kalender!O90</f>
        <v>Fr</v>
      </c>
      <c r="C35" s="3">
        <v>1</v>
      </c>
      <c r="D35" s="240" t="str">
        <f t="shared" si="0"/>
        <v>AZ</v>
      </c>
      <c r="E35" s="240"/>
      <c r="F35" s="240"/>
      <c r="G35" s="4"/>
      <c r="H35" s="4"/>
      <c r="I35" s="4"/>
      <c r="J35" s="9"/>
      <c r="K35" s="248">
        <f t="shared" si="1"/>
        <v>0</v>
      </c>
      <c r="L35" s="148">
        <f t="shared" si="8"/>
        <v>0</v>
      </c>
      <c r="N35" s="206"/>
      <c r="O35" s="327"/>
      <c r="P35" s="328"/>
      <c r="Q35" s="206" t="str">
        <f t="shared" si="2"/>
        <v>Fr</v>
      </c>
      <c r="R35" s="206">
        <f t="shared" si="3"/>
        <v>1</v>
      </c>
      <c r="S35" s="207">
        <f t="shared" ref="S35:S37" si="19">SUM($M$31)</f>
        <v>5</v>
      </c>
      <c r="T35" s="207">
        <f>VLOOKUP(Q35,Varianten_Kombi!M:N,2,0)</f>
        <v>5</v>
      </c>
      <c r="U35" s="207">
        <f t="shared" si="10"/>
        <v>1</v>
      </c>
      <c r="V35" s="207" t="str">
        <f t="shared" si="11"/>
        <v>1551</v>
      </c>
      <c r="W35" s="206">
        <f>VLOOKUP(V35,Varianten_Kombi!$F$4:$H$1123,3,0)</f>
        <v>0</v>
      </c>
      <c r="X35" s="237">
        <f t="shared" si="12"/>
        <v>0</v>
      </c>
      <c r="Y35" s="237">
        <f t="shared" si="13"/>
        <v>0</v>
      </c>
      <c r="Z35" s="238">
        <f t="shared" si="14"/>
        <v>0</v>
      </c>
      <c r="AA35" s="206">
        <f t="shared" si="15"/>
        <v>0</v>
      </c>
    </row>
    <row r="36" spans="1:27" ht="24" customHeight="1" x14ac:dyDescent="0.2">
      <c r="A36" s="11">
        <f>Kalender!N91</f>
        <v>46109</v>
      </c>
      <c r="B36" s="167" t="str">
        <f>Kalender!O91</f>
        <v>Sa</v>
      </c>
      <c r="C36" s="161">
        <v>0</v>
      </c>
      <c r="D36" s="239" t="str">
        <f t="shared" ref="D36:D38" si="20">IF(C36=0,"arbeitsfreier Tag",IF(C36=1,"AZ",IF(C36=2,"gesetzl. Feiertag",IF(C36=3,"Tarifurlaub",IF(C36=4,"Sonderurlaub",IF(C36=5,"krank (Arbeitsunfähigkeit)",IF(C36=6,"Aus-/Weiterbildung/Dienstreise","Zeitausgleich")))))))</f>
        <v>arbeitsfreier Tag</v>
      </c>
      <c r="E36" s="7"/>
      <c r="F36" s="6"/>
      <c r="G36" s="6"/>
      <c r="H36" s="6"/>
      <c r="I36" s="6"/>
      <c r="J36" s="160"/>
      <c r="K36" s="42">
        <f t="shared" si="1"/>
        <v>0</v>
      </c>
      <c r="L36" s="42">
        <f t="shared" si="8"/>
        <v>0</v>
      </c>
      <c r="O36" s="327"/>
      <c r="P36" s="328"/>
      <c r="Q36" s="206" t="str">
        <f t="shared" si="2"/>
        <v>Sa</v>
      </c>
      <c r="R36" s="206">
        <f t="shared" si="3"/>
        <v>1</v>
      </c>
      <c r="S36" s="207">
        <f t="shared" si="19"/>
        <v>5</v>
      </c>
      <c r="T36" s="207">
        <f>VLOOKUP(Q36,Varianten_Kombi!M:N,2,0)</f>
        <v>6</v>
      </c>
      <c r="U36" s="207">
        <f t="shared" si="10"/>
        <v>0</v>
      </c>
      <c r="V36" s="207" t="str">
        <f t="shared" si="11"/>
        <v>1560</v>
      </c>
      <c r="W36" s="206">
        <f>VLOOKUP(V36,Varianten_Kombi!$F$4:$H$1123,3,0)</f>
        <v>0</v>
      </c>
      <c r="X36" s="237">
        <f t="shared" si="12"/>
        <v>0</v>
      </c>
      <c r="Y36" s="237">
        <f t="shared" si="13"/>
        <v>0</v>
      </c>
      <c r="Z36" s="238">
        <f t="shared" si="14"/>
        <v>0</v>
      </c>
      <c r="AA36" s="206">
        <f t="shared" si="15"/>
        <v>0</v>
      </c>
    </row>
    <row r="37" spans="1:27" ht="24" customHeight="1" x14ac:dyDescent="0.2">
      <c r="A37" s="11">
        <f>Kalender!N92</f>
        <v>46110</v>
      </c>
      <c r="B37" s="167" t="str">
        <f>Kalender!O92</f>
        <v>So</v>
      </c>
      <c r="C37" s="161">
        <v>0</v>
      </c>
      <c r="D37" s="239" t="str">
        <f t="shared" si="20"/>
        <v>arbeitsfreier Tag</v>
      </c>
      <c r="E37" s="7"/>
      <c r="F37" s="6"/>
      <c r="G37" s="6"/>
      <c r="H37" s="6"/>
      <c r="I37" s="6"/>
      <c r="J37" s="160"/>
      <c r="K37" s="42">
        <f t="shared" si="1"/>
        <v>0</v>
      </c>
      <c r="L37" s="42">
        <f t="shared" si="8"/>
        <v>0</v>
      </c>
      <c r="M37" s="41">
        <f>SUM(K31:K37)</f>
        <v>0</v>
      </c>
      <c r="N37" s="37">
        <f>SUM(L31:L37)</f>
        <v>0</v>
      </c>
      <c r="O37" s="336"/>
      <c r="P37" s="337"/>
      <c r="Q37" s="206" t="str">
        <f t="shared" si="2"/>
        <v>So</v>
      </c>
      <c r="R37" s="206">
        <f t="shared" si="3"/>
        <v>1</v>
      </c>
      <c r="S37" s="207">
        <f t="shared" si="19"/>
        <v>5</v>
      </c>
      <c r="T37" s="207">
        <f>VLOOKUP(Q37,Varianten_Kombi!M:N,2,0)</f>
        <v>7</v>
      </c>
      <c r="U37" s="207">
        <f t="shared" si="10"/>
        <v>0</v>
      </c>
      <c r="V37" s="207" t="str">
        <f t="shared" si="11"/>
        <v>1570</v>
      </c>
      <c r="W37" s="206">
        <f>VLOOKUP(V37,Varianten_Kombi!$F$4:$H$1123,3,0)</f>
        <v>0</v>
      </c>
      <c r="X37" s="237">
        <f t="shared" si="12"/>
        <v>0</v>
      </c>
      <c r="Y37" s="237">
        <f t="shared" si="13"/>
        <v>0</v>
      </c>
      <c r="Z37" s="238">
        <f t="shared" si="14"/>
        <v>0</v>
      </c>
      <c r="AA37" s="206">
        <f t="shared" si="15"/>
        <v>0</v>
      </c>
    </row>
    <row r="38" spans="1:27" ht="24" customHeight="1" x14ac:dyDescent="0.2">
      <c r="A38" s="11">
        <f>Kalender!N93</f>
        <v>46111</v>
      </c>
      <c r="B38" s="167" t="str">
        <f>Kalender!O93</f>
        <v>Mo</v>
      </c>
      <c r="C38" s="3">
        <v>1</v>
      </c>
      <c r="D38" s="240" t="str">
        <f t="shared" si="20"/>
        <v>AZ</v>
      </c>
      <c r="E38" s="240"/>
      <c r="F38" s="240"/>
      <c r="G38" s="4"/>
      <c r="H38" s="4"/>
      <c r="I38" s="4"/>
      <c r="J38" s="9"/>
      <c r="K38" s="248">
        <f t="shared" si="1"/>
        <v>0</v>
      </c>
      <c r="L38" s="148">
        <f t="shared" si="8"/>
        <v>0</v>
      </c>
      <c r="M38" s="206">
        <v>1</v>
      </c>
      <c r="Q38" s="206" t="str">
        <f t="shared" si="2"/>
        <v>Mo</v>
      </c>
      <c r="R38" s="206">
        <f t="shared" si="3"/>
        <v>1</v>
      </c>
      <c r="S38" s="207">
        <f>SUM($M$38)</f>
        <v>1</v>
      </c>
      <c r="T38" s="207">
        <f>VLOOKUP(Q38,Varianten_Kombi!M:N,2,0)</f>
        <v>1</v>
      </c>
      <c r="U38" s="207">
        <f t="shared" si="10"/>
        <v>1</v>
      </c>
      <c r="V38" s="207" t="str">
        <f t="shared" si="11"/>
        <v>1111</v>
      </c>
      <c r="W38" s="206">
        <f>VLOOKUP(V38,Varianten_Kombi!$F$4:$H$1123,3,0)</f>
        <v>0</v>
      </c>
      <c r="X38" s="237">
        <f t="shared" si="12"/>
        <v>0</v>
      </c>
      <c r="Y38" s="237">
        <f t="shared" si="13"/>
        <v>0</v>
      </c>
      <c r="Z38" s="238">
        <f t="shared" si="14"/>
        <v>0</v>
      </c>
      <c r="AA38" s="206">
        <f t="shared" si="15"/>
        <v>0</v>
      </c>
    </row>
    <row r="39" spans="1:27" ht="24" customHeight="1" x14ac:dyDescent="0.2">
      <c r="A39" s="11">
        <f>Kalender!N94</f>
        <v>46112</v>
      </c>
      <c r="B39" s="167" t="str">
        <f>Kalender!O94</f>
        <v>Di</v>
      </c>
      <c r="C39" s="3">
        <v>1</v>
      </c>
      <c r="D39" s="240" t="str">
        <f t="shared" ref="D39" si="21">IF(C39=0,"arbeitsfreier Tag",IF(C39=1,"AZ",IF(C39=2,"gesetzl. Feiertag",IF(C39=3,"Tarifurlaub",IF(C39=4,"Sonderurlaub",IF(C39=5,"krank (Arbeitsunfähigkeit)",IF(C39=6,"Aus-/Weiterbildung/Dienstreise","Zeitausgleich")))))))</f>
        <v>AZ</v>
      </c>
      <c r="E39" s="240"/>
      <c r="F39" s="240"/>
      <c r="G39" s="4"/>
      <c r="H39" s="4"/>
      <c r="I39" s="4"/>
      <c r="J39" s="9"/>
      <c r="K39" s="248">
        <f t="shared" ref="K39" si="22">IF(C39=0,Z39,IF(C39=1,Z39,IF(C39=2,L39,IF(C39=3,L39,IF(C39=4,L39,IF(C39=5,L39,IF(C39=6,AA39,IF(C39=7,0,"falsch"))))))))</f>
        <v>0</v>
      </c>
      <c r="L39" s="148">
        <f t="shared" ref="L39" si="23">SUM(W39)</f>
        <v>0</v>
      </c>
      <c r="M39" s="41">
        <f>SUM(K38:K39)</f>
        <v>0</v>
      </c>
      <c r="N39" s="37">
        <f>SUM(L38:L39)</f>
        <v>0</v>
      </c>
      <c r="Q39" s="207" t="str">
        <f>B39</f>
        <v>Di</v>
      </c>
      <c r="R39" s="206">
        <f t="shared" si="3"/>
        <v>1</v>
      </c>
      <c r="S39" s="207">
        <f>SUM($M$38)</f>
        <v>1</v>
      </c>
      <c r="T39" s="207">
        <f>VLOOKUP(Q39,Varianten_Kombi!M:N,2,0)</f>
        <v>2</v>
      </c>
      <c r="U39" s="207">
        <f t="shared" si="10"/>
        <v>1</v>
      </c>
      <c r="V39" s="207" t="str">
        <f t="shared" si="11"/>
        <v>1121</v>
      </c>
      <c r="W39" s="206">
        <f>VLOOKUP(V39,Varianten_Kombi!$F$4:$H$1123,3,0)</f>
        <v>0</v>
      </c>
      <c r="X39" s="237">
        <f t="shared" si="12"/>
        <v>0</v>
      </c>
      <c r="Y39" s="237">
        <f t="shared" si="13"/>
        <v>0</v>
      </c>
      <c r="Z39" s="238">
        <f t="shared" si="14"/>
        <v>0</v>
      </c>
      <c r="AA39" s="206">
        <f t="shared" si="15"/>
        <v>0</v>
      </c>
    </row>
    <row r="40" spans="1:27" ht="24.75" customHeight="1" x14ac:dyDescent="0.2">
      <c r="N40" s="206"/>
    </row>
    <row r="41" spans="1:27" x14ac:dyDescent="0.2">
      <c r="M41" s="251"/>
      <c r="N41" s="241"/>
    </row>
    <row r="42" spans="1:27" ht="15.75" thickBot="1" x14ac:dyDescent="0.25">
      <c r="N42" s="206"/>
    </row>
    <row r="43" spans="1:27" x14ac:dyDescent="0.2">
      <c r="C43" s="169"/>
      <c r="D43" s="170"/>
      <c r="E43" s="191"/>
      <c r="F43" s="192"/>
      <c r="G43" s="192"/>
      <c r="H43" s="192"/>
      <c r="I43" s="192"/>
      <c r="J43" s="192"/>
      <c r="K43" s="201"/>
      <c r="L43" s="194"/>
      <c r="M43" s="181"/>
      <c r="N43" s="181"/>
      <c r="O43" s="181"/>
      <c r="P43" s="195"/>
    </row>
    <row r="44" spans="1:27" x14ac:dyDescent="0.2">
      <c r="E44" s="183" t="s">
        <v>25</v>
      </c>
      <c r="F44" s="15"/>
      <c r="G44" s="15"/>
      <c r="H44" s="15"/>
      <c r="I44" s="15"/>
      <c r="J44" s="15"/>
      <c r="K44" s="64">
        <f>SUM(O9,M16,M23,M30,M37,M39)</f>
        <v>0</v>
      </c>
      <c r="L44" s="14"/>
      <c r="M44" s="15" t="s">
        <v>46</v>
      </c>
      <c r="N44" s="15"/>
      <c r="O44" s="16">
        <f>Feb!O45</f>
        <v>0</v>
      </c>
      <c r="P44" s="184"/>
    </row>
    <row r="45" spans="1:27" x14ac:dyDescent="0.2">
      <c r="E45" s="183" t="s">
        <v>34</v>
      </c>
      <c r="F45" s="15"/>
      <c r="G45" s="15"/>
      <c r="H45" s="15"/>
      <c r="I45" s="15"/>
      <c r="J45" s="15"/>
      <c r="K45" s="64">
        <f>Feb!$K$48</f>
        <v>0</v>
      </c>
      <c r="L45"/>
      <c r="M45" s="15" t="s">
        <v>45</v>
      </c>
      <c r="N45" s="15"/>
      <c r="O45" s="16">
        <f>SUM(COUNTIF(C9:C39,3))</f>
        <v>0</v>
      </c>
      <c r="P45" s="184"/>
    </row>
    <row r="46" spans="1:27" x14ac:dyDescent="0.2">
      <c r="E46" s="183" t="s">
        <v>26</v>
      </c>
      <c r="F46" s="15"/>
      <c r="G46" s="15"/>
      <c r="H46" s="15"/>
      <c r="I46" s="15"/>
      <c r="J46" s="15"/>
      <c r="K46" s="64">
        <f>SUM(K44:K45)</f>
        <v>0</v>
      </c>
      <c r="L46"/>
      <c r="M46" s="15" t="s">
        <v>36</v>
      </c>
      <c r="N46" s="15"/>
      <c r="O46" s="16">
        <f>O44-O45</f>
        <v>0</v>
      </c>
      <c r="P46" s="185"/>
    </row>
    <row r="47" spans="1:27" ht="24" customHeight="1" x14ac:dyDescent="0.2">
      <c r="A47" s="247"/>
      <c r="E47" s="183" t="s">
        <v>27</v>
      </c>
      <c r="F47" s="15"/>
      <c r="G47" s="15"/>
      <c r="H47" s="15"/>
      <c r="I47" s="15"/>
      <c r="J47" s="15"/>
      <c r="K47" s="67">
        <f>SUM(P9,N16,N23,N30,N37,N39)</f>
        <v>0</v>
      </c>
      <c r="L47"/>
      <c r="M47" s="15"/>
      <c r="N47" s="15"/>
      <c r="O47" s="17"/>
      <c r="P47" s="185"/>
    </row>
    <row r="48" spans="1:27" ht="24" customHeight="1" thickBot="1" x14ac:dyDescent="0.25">
      <c r="A48" s="247"/>
      <c r="E48" s="183"/>
      <c r="F48" s="15"/>
      <c r="G48" s="15"/>
      <c r="H48" s="15"/>
      <c r="I48" s="15"/>
      <c r="J48" s="15"/>
      <c r="K48" s="68"/>
      <c r="L48"/>
      <c r="M48" s="15"/>
      <c r="N48" s="15"/>
      <c r="O48" s="17"/>
      <c r="P48" s="185"/>
    </row>
    <row r="49" spans="1:16" ht="24" customHeight="1" thickBot="1" x14ac:dyDescent="0.3">
      <c r="A49" s="247"/>
      <c r="E49" s="183" t="s">
        <v>28</v>
      </c>
      <c r="F49" s="15"/>
      <c r="G49" s="15"/>
      <c r="H49" s="15"/>
      <c r="I49" s="15"/>
      <c r="J49"/>
      <c r="K49" s="69">
        <f>K46-K47</f>
        <v>0</v>
      </c>
      <c r="L49"/>
      <c r="M49"/>
      <c r="N49" s="15"/>
      <c r="O49" s="15"/>
      <c r="P49" s="185"/>
    </row>
    <row r="50" spans="1:16" ht="24" customHeight="1" thickBot="1" x14ac:dyDescent="0.25">
      <c r="A50" s="247"/>
      <c r="E50" s="186"/>
      <c r="F50" s="187"/>
      <c r="G50" s="187"/>
      <c r="H50" s="187"/>
      <c r="I50" s="187"/>
      <c r="J50" s="187"/>
      <c r="K50" s="188"/>
      <c r="L50" s="187"/>
      <c r="M50" s="102"/>
      <c r="N50" s="187"/>
      <c r="O50" s="189"/>
      <c r="P50" s="190"/>
    </row>
    <row r="51" spans="1:16" ht="24" customHeight="1" x14ac:dyDescent="0.2">
      <c r="A51" s="247"/>
      <c r="K51" s="171"/>
      <c r="M51" s="210"/>
      <c r="N51" s="206"/>
    </row>
    <row r="52" spans="1:16" ht="24" customHeight="1" x14ac:dyDescent="0.2">
      <c r="N52" s="206"/>
      <c r="O52" s="242"/>
    </row>
    <row r="53" spans="1:16" ht="24" customHeight="1" x14ac:dyDescent="0.2">
      <c r="C53" s="219"/>
      <c r="D53" s="219"/>
      <c r="E53" s="219"/>
      <c r="F53" s="219"/>
      <c r="K53" s="219"/>
      <c r="L53" s="219"/>
      <c r="N53" s="206"/>
      <c r="O53" s="242"/>
    </row>
    <row r="54" spans="1:16" ht="24" customHeight="1" x14ac:dyDescent="0.2">
      <c r="C54" s="206" t="s">
        <v>32</v>
      </c>
      <c r="K54" s="206" t="s">
        <v>33</v>
      </c>
      <c r="N54" s="206"/>
      <c r="P54" s="242"/>
    </row>
    <row r="55" spans="1:16" ht="24" customHeight="1" x14ac:dyDescent="0.2">
      <c r="N55" s="206"/>
      <c r="P55" s="242"/>
    </row>
    <row r="56" spans="1:16" ht="24" customHeight="1" x14ac:dyDescent="0.2">
      <c r="N56" s="206"/>
      <c r="P56" s="242"/>
    </row>
    <row r="57" spans="1:16" ht="24" customHeight="1" x14ac:dyDescent="0.2">
      <c r="N57" s="206"/>
      <c r="P57" s="242"/>
    </row>
    <row r="58" spans="1:16" ht="24" customHeight="1" x14ac:dyDescent="0.2">
      <c r="N58" s="206"/>
    </row>
  </sheetData>
  <sheetProtection algorithmName="SHA-512" hashValue="Y1y1Q8DgrYSWupfRtu73E166xxBAthOSSfEfvl3kKYUT9C2GsaL7raxydW3q4EA/Cj7PF5gBnLiXM6Q5uxHttQ==" saltValue="dBEtPcmK3sOiO18D7us7Lw==" spinCount="100000" sheet="1" selectLockedCells="1"/>
  <autoFilter ref="A8:AC39" xr:uid="{00000000-0009-0000-0000-000004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4">
    <mergeCell ref="O35:P35"/>
    <mergeCell ref="O37:P37"/>
    <mergeCell ref="O36:P36"/>
    <mergeCell ref="O33:P33"/>
    <mergeCell ref="O34:P34"/>
    <mergeCell ref="O19:P19"/>
    <mergeCell ref="O20:P20"/>
    <mergeCell ref="O14:P14"/>
    <mergeCell ref="O15:P15"/>
    <mergeCell ref="O16:P16"/>
    <mergeCell ref="O17:P17"/>
    <mergeCell ref="O18:P18"/>
    <mergeCell ref="O32:P32"/>
    <mergeCell ref="O26:P26"/>
    <mergeCell ref="O27:P27"/>
    <mergeCell ref="O21:P21"/>
    <mergeCell ref="O22:P22"/>
    <mergeCell ref="O23:P23"/>
    <mergeCell ref="O24:P24"/>
    <mergeCell ref="O25:P25"/>
    <mergeCell ref="O31:P31"/>
    <mergeCell ref="O30:P30"/>
    <mergeCell ref="O29:P29"/>
    <mergeCell ref="O28:P28"/>
    <mergeCell ref="A1:P1"/>
    <mergeCell ref="K3:L3"/>
    <mergeCell ref="M3:N3"/>
    <mergeCell ref="K4:L4"/>
    <mergeCell ref="O7:P8"/>
    <mergeCell ref="O13:P13"/>
    <mergeCell ref="O12:P12"/>
    <mergeCell ref="O10:P10"/>
    <mergeCell ref="O11:P11"/>
    <mergeCell ref="R8:W8"/>
  </mergeCells>
  <phoneticPr fontId="0" type="noConversion"/>
  <conditionalFormatting sqref="C9">
    <cfRule type="cellIs" dxfId="0" priority="1" operator="greaterThan">
      <formula>1</formula>
    </cfRule>
  </conditionalFormatting>
  <printOptions horizontalCentered="1"/>
  <pageMargins left="0.59055118110236227" right="0.19685039370078741" top="0.78740157480314965" bottom="0.39370078740157483" header="0.51181102362204722" footer="0.51181102362204722"/>
  <pageSetup paperSize="9" scale="6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Drop Down 2">
              <controlPr locked="0" defaultSize="0" autoLine="0" autoPict="0">
                <anchor moveWithCells="1">
                  <from>
                    <xdr:col>11</xdr:col>
                    <xdr:colOff>552450</xdr:colOff>
                    <xdr:row>3</xdr:row>
                    <xdr:rowOff>28575</xdr:rowOff>
                  </from>
                  <to>
                    <xdr:col>14</xdr:col>
                    <xdr:colOff>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" name="Drop Down 5">
              <controlPr locked="0" defaultSize="0" autoLine="0" autoPict="0">
                <anchor moveWithCells="1">
                  <from>
                    <xdr:col>12</xdr:col>
                    <xdr:colOff>9525</xdr:colOff>
                    <xdr:row>7</xdr:row>
                    <xdr:rowOff>266700</xdr:rowOff>
                  </from>
                  <to>
                    <xdr:col>13</xdr:col>
                    <xdr:colOff>609600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Drop Down 6">
              <controlPr locked="0" defaultSize="0" autoLine="0" autoPict="0">
                <anchor moveWithCells="1">
                  <from>
                    <xdr:col>12</xdr:col>
                    <xdr:colOff>0</xdr:colOff>
                    <xdr:row>9</xdr:row>
                    <xdr:rowOff>9525</xdr:rowOff>
                  </from>
                  <to>
                    <xdr:col>13</xdr:col>
                    <xdr:colOff>609600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Drop Down 7">
              <controlPr locked="0" defaultSize="0" autoLine="0" autoPict="0">
                <anchor moveWithCells="1">
                  <from>
                    <xdr:col>12</xdr:col>
                    <xdr:colOff>28575</xdr:colOff>
                    <xdr:row>16</xdr:row>
                    <xdr:rowOff>9525</xdr:rowOff>
                  </from>
                  <to>
                    <xdr:col>14</xdr:col>
                    <xdr:colOff>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Drop Down 10">
              <controlPr locked="0" defaultSize="0" autoLine="0" autoPict="0">
                <anchor moveWithCells="1">
                  <from>
                    <xdr:col>12</xdr:col>
                    <xdr:colOff>19050</xdr:colOff>
                    <xdr:row>30</xdr:row>
                    <xdr:rowOff>9525</xdr:rowOff>
                  </from>
                  <to>
                    <xdr:col>14</xdr:col>
                    <xdr:colOff>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9" name="Drop Down 40">
              <controlPr locked="0" defaultSize="0" autoLine="0" autoPict="0">
                <anchor moveWithCells="1">
                  <from>
                    <xdr:col>12</xdr:col>
                    <xdr:colOff>19050</xdr:colOff>
                    <xdr:row>37</xdr:row>
                    <xdr:rowOff>19050</xdr:rowOff>
                  </from>
                  <to>
                    <xdr:col>14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Drop Down 8">
              <controlPr locked="0" defaultSize="0" autoLine="0" autoPict="0">
                <anchor moveWithCells="1">
                  <from>
                    <xdr:col>12</xdr:col>
                    <xdr:colOff>38100</xdr:colOff>
                    <xdr:row>22</xdr:row>
                    <xdr:rowOff>295275</xdr:rowOff>
                  </from>
                  <to>
                    <xdr:col>14</xdr:col>
                    <xdr:colOff>9525</xdr:colOff>
                    <xdr:row>24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6" tint="0.79998168889431442"/>
    <pageSetUpPr fitToPage="1"/>
  </sheetPr>
  <dimension ref="A1:AD58"/>
  <sheetViews>
    <sheetView showGridLines="0" topLeftCell="A5" zoomScale="70" zoomScaleNormal="70" workbookViewId="0">
      <selection activeCell="M22" sqref="M22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7109375" style="15" customWidth="1"/>
    <col min="13" max="13" width="9.28515625" style="15" customWidth="1"/>
    <col min="14" max="14" width="9.42578125" customWidth="1"/>
    <col min="15" max="16" width="11.42578125" style="15"/>
    <col min="17" max="17" width="11.5703125" style="15" hidden="1" customWidth="1"/>
    <col min="18" max="18" width="2.5703125" style="15" hidden="1" customWidth="1"/>
    <col min="19" max="20" width="2.5703125" style="59" hidden="1" customWidth="1"/>
    <col min="21" max="22" width="11" style="59" hidden="1" customWidth="1"/>
    <col min="23" max="23" width="11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30" width="11.42578125" style="15" hidden="1" customWidth="1"/>
    <col min="31" max="16384" width="11.42578125" style="15"/>
  </cols>
  <sheetData>
    <row r="1" spans="1:27" ht="25.5" x14ac:dyDescent="0.35">
      <c r="A1" s="341" t="s">
        <v>13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3"/>
      <c r="AA1" s="15" t="e">
        <f>IF((#REF!=6)*AND(#REF!&gt;#REF!),#REF!,#REF!)</f>
        <v>#REF!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4" t="s">
        <v>58</v>
      </c>
      <c r="L3" s="344"/>
      <c r="M3" s="325">
        <f>IF(M4=1,Person!G14, IF(M4=2,Person!O14,IF(M4=3,Person!W14,IF(M4=4,Person!AE14,"FALSCH"))))</f>
        <v>0</v>
      </c>
      <c r="N3" s="325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4" t="s">
        <v>59</v>
      </c>
      <c r="L4" s="344"/>
      <c r="M4" s="46">
        <v>1</v>
      </c>
      <c r="N4" s="60"/>
      <c r="AA4" s="15" t="e">
        <f>IF(#REF!=6+AND(#REF!&lt;#REF!),#REF!,#REF!)</f>
        <v>#REF!</v>
      </c>
    </row>
    <row r="5" spans="1:27" s="53" customFormat="1" ht="39" customHeight="1" x14ac:dyDescent="0.4">
      <c r="A5" s="52">
        <v>46113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 t="e">
        <f>IF(AND(#REF!=6,#REF!&gt;#REF!),#REF!,#REF!)</f>
        <v>#REF!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150" t="s">
        <v>19</v>
      </c>
      <c r="O7" s="330" t="s">
        <v>72</v>
      </c>
      <c r="P7" s="331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3" t="s">
        <v>24</v>
      </c>
      <c r="O8" s="332"/>
      <c r="P8" s="333"/>
      <c r="R8" s="338" t="s">
        <v>68</v>
      </c>
      <c r="S8" s="339"/>
      <c r="T8" s="339"/>
      <c r="U8" s="339"/>
      <c r="V8" s="339"/>
      <c r="W8" s="340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Kalender!N95</f>
        <v>46113</v>
      </c>
      <c r="B9" s="167" t="str">
        <f>Kalender!O95</f>
        <v>Mi</v>
      </c>
      <c r="C9" s="5">
        <v>1</v>
      </c>
      <c r="D9" s="12" t="str">
        <f t="shared" ref="D9:D10" si="0"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41">
        <f t="shared" ref="K9" si="1">IF(C9=0,Z9,IF(C9=1,Z9,IF(C9=2,L9,IF(C9=3,L9,IF(C9=4,L9,IF(C9=5,L9,IF(C9=6,AA9,IF(C9=7,0,"falsch"))))))))</f>
        <v>0</v>
      </c>
      <c r="L9" s="148">
        <f t="shared" ref="L9" si="2">SUM(W9)</f>
        <v>0</v>
      </c>
      <c r="M9" s="207">
        <v>1</v>
      </c>
      <c r="N9" s="210"/>
      <c r="O9" s="327"/>
      <c r="P9" s="328"/>
      <c r="Q9" s="166" t="str">
        <f t="shared" ref="Q9:Q38" si="3">B9</f>
        <v>Mi</v>
      </c>
      <c r="R9" s="15">
        <f t="shared" ref="R9:R38" si="4">SUM($M$4)</f>
        <v>1</v>
      </c>
      <c r="S9" s="59">
        <f>SUM($M$9)</f>
        <v>1</v>
      </c>
      <c r="T9" s="59">
        <f>VLOOKUP(Q9,Varianten_Kombi!M:N,2,0)</f>
        <v>3</v>
      </c>
      <c r="U9" s="59">
        <f>C9</f>
        <v>1</v>
      </c>
      <c r="V9" s="59" t="str">
        <f>CONCATENATE(R9,S9,T9,U9)</f>
        <v>1131</v>
      </c>
      <c r="W9" s="15">
        <f>VLOOKUP(V9,Varianten_Kombi!$F$4:$H$1123,3,0)</f>
        <v>0</v>
      </c>
      <c r="X9" s="43">
        <f>(F9-E9)*24</f>
        <v>0</v>
      </c>
      <c r="Y9" s="255">
        <f>((H9-G9)+(J9-I9))*24</f>
        <v>0</v>
      </c>
      <c r="Z9" s="15">
        <f t="shared" ref="Z9" si="5">IF(X9&gt;9.5,IF(Y9&gt;0.75,(X9-Y9),(X9-0.75)),IF(X9&gt;6,IF(Y9&gt;0.5,(X9-Y9),(X9-0.5)),IF(X9&lt;=6,(X9-Y9))))</f>
        <v>0</v>
      </c>
      <c r="AA9" s="15">
        <f>IF((C9=6)*AND(Z9&gt;L9),Z9,L9)</f>
        <v>0</v>
      </c>
    </row>
    <row r="10" spans="1:27" ht="24" customHeight="1" x14ac:dyDescent="0.2">
      <c r="A10" s="11">
        <f>Kalender!N96</f>
        <v>46114</v>
      </c>
      <c r="B10" s="167" t="str">
        <f>Kalender!O96</f>
        <v>Do</v>
      </c>
      <c r="C10" s="263">
        <v>1</v>
      </c>
      <c r="D10" s="12" t="str">
        <f t="shared" si="0"/>
        <v>AZ</v>
      </c>
      <c r="E10" s="240"/>
      <c r="F10" s="240"/>
      <c r="G10" s="4"/>
      <c r="H10" s="4"/>
      <c r="I10" s="4"/>
      <c r="J10" s="9"/>
      <c r="K10" s="41">
        <f t="shared" ref="K10" si="6">IF(C10=0,Z10,IF(C10=1,Z10,IF(C10=2,L10,IF(C10=3,L10,IF(C10=4,L10,IF(C10=5,L10,IF(C10=6,AA10,IF(C10=7,0,"falsch"))))))))</f>
        <v>0</v>
      </c>
      <c r="L10" s="151">
        <f t="shared" ref="L10" si="7">SUM(W10)</f>
        <v>0</v>
      </c>
      <c r="M10" s="207"/>
      <c r="N10" s="210"/>
      <c r="O10" s="261"/>
      <c r="P10" s="262"/>
      <c r="Q10" s="166" t="str">
        <f t="shared" si="3"/>
        <v>Do</v>
      </c>
      <c r="R10" s="15">
        <f t="shared" si="4"/>
        <v>1</v>
      </c>
      <c r="S10" s="59">
        <f>SUM($M$9)</f>
        <v>1</v>
      </c>
      <c r="T10" s="59">
        <f>VLOOKUP(Q10,Varianten_Kombi!M:N,2,0)</f>
        <v>4</v>
      </c>
      <c r="U10" s="59">
        <f t="shared" ref="U10:U38" si="8">C10</f>
        <v>1</v>
      </c>
      <c r="V10" s="59" t="str">
        <f t="shared" ref="V10:V38" si="9">CONCATENATE(R10,S10,T10,U10)</f>
        <v>1141</v>
      </c>
      <c r="W10" s="15">
        <f>VLOOKUP(V10,Varianten_Kombi!$F$4:$H$1123,3,0)</f>
        <v>0</v>
      </c>
      <c r="X10" s="43">
        <f t="shared" ref="X10:X38" si="10">(F10-E10)*24</f>
        <v>0</v>
      </c>
      <c r="Y10" s="255">
        <f t="shared" ref="Y10:Y38" si="11">((H10-G10)+(J10-I10))*24</f>
        <v>0</v>
      </c>
      <c r="Z10" s="15">
        <f t="shared" ref="Z10:Z38" si="12">IF(X10&gt;9.5,IF(Y10&gt;0.75,(X10-Y10),(X10-0.75)),IF(X10&gt;6,IF(Y10&gt;0.5,(X10-Y10),(X10-0.5)),IF(X10&lt;=6,(X10-Y10))))</f>
        <v>0</v>
      </c>
      <c r="AA10" s="15">
        <f t="shared" ref="AA10:AA38" si="13">IF((C10=6)*AND(Z10&gt;L10),Z10,L10)</f>
        <v>0</v>
      </c>
    </row>
    <row r="11" spans="1:27" ht="24" customHeight="1" x14ac:dyDescent="0.2">
      <c r="A11" s="11">
        <f>Kalender!N97</f>
        <v>46115</v>
      </c>
      <c r="B11" s="167" t="str">
        <f>Kalender!O97</f>
        <v>Fr</v>
      </c>
      <c r="C11" s="173">
        <v>2</v>
      </c>
      <c r="D11" s="174" t="str">
        <f t="shared" ref="D11:D14" si="14">IF(C11=0,"arbeitsfreier Tag",IF(C11=1,"AZ",IF(C11=2,"gesetzl. Feiertag",IF(C11=3,"Tarifurlaub",IF(C11=4,"Sonderurlaub",IF(C11=5,"krank (Arbeitsunfähigkeit)",IF(C11=6,"Aus-/Weiterbildung/Dienstreise","Zeitausgleich")))))))</f>
        <v>gesetzl. Feiertag</v>
      </c>
      <c r="E11" s="175"/>
      <c r="F11" s="176"/>
      <c r="G11" s="176"/>
      <c r="H11" s="176"/>
      <c r="I11" s="176"/>
      <c r="J11" s="177"/>
      <c r="K11" s="179">
        <f t="shared" ref="K11:K38" si="15">IF(C11=0,Z11,IF(C11=1,Z11,IF(C11=2,L11,IF(C11=3,L11,IF(C11=4,L11,IF(C11=5,L11,IF(C11=6,AA11,IF(C11=7,0,"falsch"))))))))</f>
        <v>0</v>
      </c>
      <c r="L11" s="179">
        <f t="shared" ref="L11:L38" si="16">SUM(W11)</f>
        <v>0</v>
      </c>
      <c r="M11" s="45"/>
      <c r="N11" s="236"/>
      <c r="O11" s="327"/>
      <c r="P11" s="328"/>
      <c r="Q11" s="166" t="str">
        <f t="shared" si="3"/>
        <v>Fr</v>
      </c>
      <c r="R11" s="15">
        <f t="shared" si="4"/>
        <v>1</v>
      </c>
      <c r="S11" s="59">
        <f t="shared" ref="S11:S13" si="17">SUM($M$9)</f>
        <v>1</v>
      </c>
      <c r="T11" s="59">
        <f>VLOOKUP(Q11,Varianten_Kombi!M:N,2,0)</f>
        <v>5</v>
      </c>
      <c r="U11" s="59">
        <f t="shared" si="8"/>
        <v>2</v>
      </c>
      <c r="V11" s="59" t="str">
        <f t="shared" si="9"/>
        <v>1152</v>
      </c>
      <c r="W11" s="15">
        <f>VLOOKUP(V11,Varianten_Kombi!$F$4:$H$1123,3,0)</f>
        <v>0</v>
      </c>
      <c r="X11" s="43">
        <f t="shared" si="10"/>
        <v>0</v>
      </c>
      <c r="Y11" s="255">
        <f t="shared" si="11"/>
        <v>0</v>
      </c>
      <c r="Z11" s="15">
        <f t="shared" si="12"/>
        <v>0</v>
      </c>
      <c r="AA11" s="15">
        <f t="shared" si="13"/>
        <v>0</v>
      </c>
    </row>
    <row r="12" spans="1:27" ht="24" customHeight="1" x14ac:dyDescent="0.2">
      <c r="A12" s="11">
        <f>Kalender!N98</f>
        <v>46116</v>
      </c>
      <c r="B12" s="167" t="str">
        <f>Kalender!O98</f>
        <v>Sa</v>
      </c>
      <c r="C12" s="161">
        <v>0</v>
      </c>
      <c r="D12" s="13" t="str">
        <f t="shared" si="14"/>
        <v>arbeitsfreier Tag</v>
      </c>
      <c r="E12" s="7"/>
      <c r="F12" s="6"/>
      <c r="G12" s="6"/>
      <c r="H12" s="6"/>
      <c r="I12" s="6"/>
      <c r="J12" s="160"/>
      <c r="K12" s="281">
        <f t="shared" si="15"/>
        <v>0</v>
      </c>
      <c r="L12" s="295">
        <f t="shared" si="16"/>
        <v>0</v>
      </c>
      <c r="M12" s="14"/>
      <c r="N12" s="15"/>
      <c r="O12" s="327"/>
      <c r="P12" s="328"/>
      <c r="Q12" s="166" t="str">
        <f t="shared" si="3"/>
        <v>Sa</v>
      </c>
      <c r="R12" s="15">
        <f t="shared" si="4"/>
        <v>1</v>
      </c>
      <c r="S12" s="59">
        <f t="shared" si="17"/>
        <v>1</v>
      </c>
      <c r="T12" s="59">
        <f>VLOOKUP(Q12,Varianten_Kombi!M:N,2,0)</f>
        <v>6</v>
      </c>
      <c r="U12" s="59">
        <f t="shared" si="8"/>
        <v>0</v>
      </c>
      <c r="V12" s="59" t="str">
        <f t="shared" si="9"/>
        <v>1160</v>
      </c>
      <c r="W12" s="15">
        <f>VLOOKUP(V12,Varianten_Kombi!$F$4:$H$1123,3,0)</f>
        <v>0</v>
      </c>
      <c r="X12" s="43">
        <f t="shared" si="10"/>
        <v>0</v>
      </c>
      <c r="Y12" s="255">
        <f t="shared" si="11"/>
        <v>0</v>
      </c>
      <c r="Z12" s="15">
        <f t="shared" si="12"/>
        <v>0</v>
      </c>
      <c r="AA12" s="15">
        <f t="shared" si="13"/>
        <v>0</v>
      </c>
    </row>
    <row r="13" spans="1:27" ht="24" customHeight="1" x14ac:dyDescent="0.2">
      <c r="A13" s="11">
        <f>Kalender!N99</f>
        <v>46117</v>
      </c>
      <c r="B13" s="167" t="str">
        <f>Kalender!O99</f>
        <v>So</v>
      </c>
      <c r="C13" s="173">
        <v>2</v>
      </c>
      <c r="D13" s="174" t="str">
        <f t="shared" si="14"/>
        <v>gesetzl. Feiertag</v>
      </c>
      <c r="E13" s="175"/>
      <c r="F13" s="176"/>
      <c r="G13" s="176"/>
      <c r="H13" s="176"/>
      <c r="I13" s="176"/>
      <c r="J13" s="177"/>
      <c r="K13" s="179">
        <f t="shared" si="15"/>
        <v>0</v>
      </c>
      <c r="L13" s="179">
        <f t="shared" si="16"/>
        <v>0</v>
      </c>
      <c r="M13" s="248">
        <f>SUM(K9:K13)</f>
        <v>0</v>
      </c>
      <c r="N13" s="148">
        <f>SUM(L9:L13)</f>
        <v>0</v>
      </c>
      <c r="O13" s="327"/>
      <c r="P13" s="328"/>
      <c r="Q13" s="166" t="str">
        <f t="shared" si="3"/>
        <v>So</v>
      </c>
      <c r="R13" s="15">
        <f t="shared" si="4"/>
        <v>1</v>
      </c>
      <c r="S13" s="59">
        <f t="shared" si="17"/>
        <v>1</v>
      </c>
      <c r="T13" s="59">
        <f>VLOOKUP(Q13,Varianten_Kombi!M:N,2,0)</f>
        <v>7</v>
      </c>
      <c r="U13" s="59">
        <f t="shared" si="8"/>
        <v>2</v>
      </c>
      <c r="V13" s="59" t="str">
        <f t="shared" si="9"/>
        <v>1172</v>
      </c>
      <c r="W13" s="15">
        <f>VLOOKUP(V13,Varianten_Kombi!$F$4:$H$1123,3,0)</f>
        <v>0</v>
      </c>
      <c r="X13" s="43">
        <f t="shared" si="10"/>
        <v>0</v>
      </c>
      <c r="Y13" s="255">
        <f t="shared" si="11"/>
        <v>0</v>
      </c>
      <c r="Z13" s="15">
        <f t="shared" si="12"/>
        <v>0</v>
      </c>
      <c r="AA13" s="15">
        <f t="shared" si="13"/>
        <v>0</v>
      </c>
    </row>
    <row r="14" spans="1:27" ht="24" customHeight="1" x14ac:dyDescent="0.2">
      <c r="A14" s="11">
        <f>Kalender!N100</f>
        <v>46118</v>
      </c>
      <c r="B14" s="167" t="str">
        <f>Kalender!O100</f>
        <v>Mo</v>
      </c>
      <c r="C14" s="173">
        <v>2</v>
      </c>
      <c r="D14" s="174" t="str">
        <f t="shared" si="14"/>
        <v>gesetzl. Feiertag</v>
      </c>
      <c r="E14" s="175"/>
      <c r="F14" s="176"/>
      <c r="G14" s="176"/>
      <c r="H14" s="176"/>
      <c r="I14" s="176"/>
      <c r="J14" s="177"/>
      <c r="K14" s="179">
        <f t="shared" si="15"/>
        <v>0</v>
      </c>
      <c r="L14" s="179">
        <f t="shared" si="16"/>
        <v>0</v>
      </c>
      <c r="M14" s="66">
        <v>2</v>
      </c>
      <c r="N14" s="236"/>
      <c r="O14" s="327"/>
      <c r="P14" s="328"/>
      <c r="Q14" s="166" t="str">
        <f t="shared" si="3"/>
        <v>Mo</v>
      </c>
      <c r="R14" s="15">
        <f t="shared" si="4"/>
        <v>1</v>
      </c>
      <c r="S14" s="59">
        <f>SUM($M$14)</f>
        <v>2</v>
      </c>
      <c r="T14" s="59">
        <f>VLOOKUP(Q14,Varianten_Kombi!M:N,2,0)</f>
        <v>1</v>
      </c>
      <c r="U14" s="59">
        <f t="shared" si="8"/>
        <v>2</v>
      </c>
      <c r="V14" s="59" t="str">
        <f t="shared" si="9"/>
        <v>1212</v>
      </c>
      <c r="W14" s="15">
        <f>VLOOKUP(V14,Varianten_Kombi!$F$4:$H$1123,3,0)</f>
        <v>0</v>
      </c>
      <c r="X14" s="43">
        <f t="shared" si="10"/>
        <v>0</v>
      </c>
      <c r="Y14" s="255">
        <f t="shared" si="11"/>
        <v>0</v>
      </c>
      <c r="Z14" s="15">
        <f t="shared" si="12"/>
        <v>0</v>
      </c>
      <c r="AA14" s="15">
        <f t="shared" si="13"/>
        <v>0</v>
      </c>
    </row>
    <row r="15" spans="1:27" ht="24" customHeight="1" x14ac:dyDescent="0.2">
      <c r="A15" s="11">
        <f>Kalender!N101</f>
        <v>46119</v>
      </c>
      <c r="B15" s="167" t="str">
        <f>Kalender!O101</f>
        <v>Di</v>
      </c>
      <c r="C15" s="3">
        <v>1</v>
      </c>
      <c r="D15" s="12" t="str">
        <f t="shared" ref="D15" si="18">IF(C15=0,"arbeitsfreier Tag",IF(C15=1,"AZ",IF(C15=2,"gesetzl. Feiertag",IF(C15=3,"Tarifurlaub",IF(C15=4,"Sonderurlaub",IF(C15=5,"krank (Arbeitsunfähigkeit)",IF(C15=6,"Aus-/Weiterbildung/Dienstreise","Zeitausgleich")))))))</f>
        <v>AZ</v>
      </c>
      <c r="E15" s="240"/>
      <c r="F15" s="240"/>
      <c r="G15" s="4"/>
      <c r="H15" s="4"/>
      <c r="I15" s="4"/>
      <c r="J15" s="9"/>
      <c r="K15" s="41">
        <f t="shared" si="15"/>
        <v>0</v>
      </c>
      <c r="L15" s="294">
        <f t="shared" si="16"/>
        <v>0</v>
      </c>
      <c r="M15" s="66"/>
      <c r="N15" s="236"/>
      <c r="O15" s="327"/>
      <c r="P15" s="328"/>
      <c r="Q15" s="166" t="str">
        <f t="shared" si="3"/>
        <v>Di</v>
      </c>
      <c r="R15" s="15">
        <f t="shared" si="4"/>
        <v>1</v>
      </c>
      <c r="S15" s="59">
        <f>SUM($M$14)</f>
        <v>2</v>
      </c>
      <c r="T15" s="59">
        <f>VLOOKUP(Q15,Varianten_Kombi!M:N,2,0)</f>
        <v>2</v>
      </c>
      <c r="U15" s="59">
        <f t="shared" si="8"/>
        <v>1</v>
      </c>
      <c r="V15" s="59" t="str">
        <f t="shared" si="9"/>
        <v>1221</v>
      </c>
      <c r="W15" s="15">
        <f>VLOOKUP(V15,Varianten_Kombi!$F$4:$H$1123,3,0)</f>
        <v>0</v>
      </c>
      <c r="X15" s="43">
        <f t="shared" si="10"/>
        <v>0</v>
      </c>
      <c r="Y15" s="255">
        <f t="shared" si="11"/>
        <v>0</v>
      </c>
      <c r="Z15" s="15">
        <f t="shared" si="12"/>
        <v>0</v>
      </c>
      <c r="AA15" s="15">
        <f t="shared" si="13"/>
        <v>0</v>
      </c>
    </row>
    <row r="16" spans="1:27" ht="24" customHeight="1" x14ac:dyDescent="0.2">
      <c r="A16" s="11">
        <f>Kalender!N102</f>
        <v>46120</v>
      </c>
      <c r="B16" s="167" t="str">
        <f>Kalender!O102</f>
        <v>Mi</v>
      </c>
      <c r="C16" s="3">
        <v>1</v>
      </c>
      <c r="D16" s="12" t="str">
        <f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4"/>
      <c r="H16" s="4"/>
      <c r="I16" s="4"/>
      <c r="J16" s="9"/>
      <c r="K16" s="41">
        <f t="shared" si="15"/>
        <v>0</v>
      </c>
      <c r="L16" s="148">
        <f t="shared" si="16"/>
        <v>0</v>
      </c>
      <c r="O16" s="327"/>
      <c r="P16" s="328"/>
      <c r="Q16" s="166" t="str">
        <f t="shared" si="3"/>
        <v>Mi</v>
      </c>
      <c r="R16" s="15">
        <f t="shared" si="4"/>
        <v>1</v>
      </c>
      <c r="S16" s="59">
        <f t="shared" ref="S16:S20" si="19">SUM($M$14)</f>
        <v>2</v>
      </c>
      <c r="T16" s="59">
        <f>VLOOKUP(Q16,Varianten_Kombi!M:N,2,0)</f>
        <v>3</v>
      </c>
      <c r="U16" s="59">
        <f t="shared" si="8"/>
        <v>1</v>
      </c>
      <c r="V16" s="59" t="str">
        <f t="shared" si="9"/>
        <v>1231</v>
      </c>
      <c r="W16" s="15">
        <f>VLOOKUP(V16,Varianten_Kombi!$F$4:$H$1123,3,0)</f>
        <v>0</v>
      </c>
      <c r="X16" s="43">
        <f t="shared" si="10"/>
        <v>0</v>
      </c>
      <c r="Y16" s="255">
        <f t="shared" si="11"/>
        <v>0</v>
      </c>
      <c r="Z16" s="15">
        <f t="shared" si="12"/>
        <v>0</v>
      </c>
      <c r="AA16" s="15">
        <f t="shared" si="13"/>
        <v>0</v>
      </c>
    </row>
    <row r="17" spans="1:27" ht="24" customHeight="1" x14ac:dyDescent="0.2">
      <c r="A17" s="11">
        <f>Kalender!N103</f>
        <v>46121</v>
      </c>
      <c r="B17" s="167" t="str">
        <f>Kalender!O103</f>
        <v>Do</v>
      </c>
      <c r="C17" s="3">
        <v>1</v>
      </c>
      <c r="D17" s="12" t="str">
        <f>IF(C17=0,"arbeitsfreier Tag",IF(C17=1,"AZ",IF(C17=2,"gesetzl. Feiertag",IF(C17=3,"Tarifurlaub",IF(C17=4,"Sonderurlaub",IF(C17=5,"krank (Arbeitsunfähigkeit)",IF(C17=6,"Aus-/Weiterbildung/Dienstreise","Zeitausgleich")))))))</f>
        <v>AZ</v>
      </c>
      <c r="E17" s="240"/>
      <c r="F17" s="240"/>
      <c r="G17" s="4"/>
      <c r="H17" s="4"/>
      <c r="I17" s="4"/>
      <c r="J17" s="9"/>
      <c r="K17" s="41">
        <f t="shared" si="15"/>
        <v>0</v>
      </c>
      <c r="L17" s="148">
        <f t="shared" si="16"/>
        <v>0</v>
      </c>
      <c r="M17" s="39"/>
      <c r="N17" s="40"/>
      <c r="O17" s="327"/>
      <c r="P17" s="328"/>
      <c r="Q17" s="166" t="str">
        <f t="shared" si="3"/>
        <v>Do</v>
      </c>
      <c r="R17" s="15">
        <f t="shared" si="4"/>
        <v>1</v>
      </c>
      <c r="S17" s="59">
        <f t="shared" si="19"/>
        <v>2</v>
      </c>
      <c r="T17" s="59">
        <f>VLOOKUP(Q17,Varianten_Kombi!M:N,2,0)</f>
        <v>4</v>
      </c>
      <c r="U17" s="59">
        <f t="shared" si="8"/>
        <v>1</v>
      </c>
      <c r="V17" s="59" t="str">
        <f t="shared" si="9"/>
        <v>1241</v>
      </c>
      <c r="W17" s="15">
        <f>VLOOKUP(V17,Varianten_Kombi!$F$4:$H$1123,3,0)</f>
        <v>0</v>
      </c>
      <c r="X17" s="43">
        <f t="shared" si="10"/>
        <v>0</v>
      </c>
      <c r="Y17" s="255">
        <f t="shared" si="11"/>
        <v>0</v>
      </c>
      <c r="Z17" s="15">
        <f t="shared" si="12"/>
        <v>0</v>
      </c>
      <c r="AA17" s="15">
        <f t="shared" si="13"/>
        <v>0</v>
      </c>
    </row>
    <row r="18" spans="1:27" ht="24" customHeight="1" x14ac:dyDescent="0.2">
      <c r="A18" s="11">
        <f>Kalender!N104</f>
        <v>46122</v>
      </c>
      <c r="B18" s="167" t="str">
        <f>Kalender!O104</f>
        <v>Fr</v>
      </c>
      <c r="C18" s="3">
        <v>1</v>
      </c>
      <c r="D18" s="12" t="str">
        <f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41">
        <f t="shared" si="15"/>
        <v>0</v>
      </c>
      <c r="L18" s="148">
        <f t="shared" si="16"/>
        <v>0</v>
      </c>
      <c r="M18" s="14"/>
      <c r="N18" s="15"/>
      <c r="O18" s="327"/>
      <c r="P18" s="328"/>
      <c r="Q18" s="166" t="str">
        <f t="shared" si="3"/>
        <v>Fr</v>
      </c>
      <c r="R18" s="15">
        <f t="shared" si="4"/>
        <v>1</v>
      </c>
      <c r="S18" s="59">
        <f t="shared" si="19"/>
        <v>2</v>
      </c>
      <c r="T18" s="59">
        <f>VLOOKUP(Q18,Varianten_Kombi!M:N,2,0)</f>
        <v>5</v>
      </c>
      <c r="U18" s="59">
        <f t="shared" si="8"/>
        <v>1</v>
      </c>
      <c r="V18" s="59" t="str">
        <f t="shared" si="9"/>
        <v>1251</v>
      </c>
      <c r="W18" s="15">
        <f>VLOOKUP(V18,Varianten_Kombi!$F$4:$H$1123,3,0)</f>
        <v>0</v>
      </c>
      <c r="X18" s="43">
        <f t="shared" si="10"/>
        <v>0</v>
      </c>
      <c r="Y18" s="255">
        <f t="shared" si="11"/>
        <v>0</v>
      </c>
      <c r="Z18" s="15">
        <f t="shared" si="12"/>
        <v>0</v>
      </c>
      <c r="AA18" s="15">
        <f t="shared" si="13"/>
        <v>0</v>
      </c>
    </row>
    <row r="19" spans="1:27" ht="24" customHeight="1" x14ac:dyDescent="0.2">
      <c r="A19" s="11">
        <f>Kalender!N105</f>
        <v>46123</v>
      </c>
      <c r="B19" s="167" t="str">
        <f>Kalender!O105</f>
        <v>Sa</v>
      </c>
      <c r="C19" s="161">
        <v>0</v>
      </c>
      <c r="D19" s="13" t="str">
        <f t="shared" ref="D19" si="20">IF(C19=0,"arbeitsfreier Tag",IF(C19=1,"AZ",IF(C19=2,"gesetzl. Feiertag",IF(C19=3,"Tarifurlaub",IF(C19=4,"Sonderurlaub",IF(C19=5,"krank (Arbeitsunfähigkeit)",IF(C19=6,"Aus-/Weiterbildung/Dienstreise","Zeitausgleich")))))))</f>
        <v>arbeitsfreier Tag</v>
      </c>
      <c r="E19" s="7"/>
      <c r="F19" s="6"/>
      <c r="G19" s="6"/>
      <c r="H19" s="6"/>
      <c r="I19" s="6"/>
      <c r="J19" s="160"/>
      <c r="K19" s="281">
        <f t="shared" si="15"/>
        <v>0</v>
      </c>
      <c r="L19" s="295">
        <f t="shared" si="16"/>
        <v>0</v>
      </c>
      <c r="O19" s="327"/>
      <c r="P19" s="328"/>
      <c r="Q19" s="166" t="str">
        <f t="shared" si="3"/>
        <v>Sa</v>
      </c>
      <c r="R19" s="15">
        <f t="shared" si="4"/>
        <v>1</v>
      </c>
      <c r="S19" s="59">
        <f t="shared" si="19"/>
        <v>2</v>
      </c>
      <c r="T19" s="59">
        <f>VLOOKUP(Q19,Varianten_Kombi!M:N,2,0)</f>
        <v>6</v>
      </c>
      <c r="U19" s="59">
        <f t="shared" si="8"/>
        <v>0</v>
      </c>
      <c r="V19" s="59" t="str">
        <f t="shared" si="9"/>
        <v>1260</v>
      </c>
      <c r="W19" s="15">
        <f>VLOOKUP(V19,Varianten_Kombi!$F$4:$H$1123,3,0)</f>
        <v>0</v>
      </c>
      <c r="X19" s="43">
        <f t="shared" si="10"/>
        <v>0</v>
      </c>
      <c r="Y19" s="255">
        <f t="shared" si="11"/>
        <v>0</v>
      </c>
      <c r="Z19" s="15">
        <f t="shared" si="12"/>
        <v>0</v>
      </c>
      <c r="AA19" s="15">
        <f t="shared" si="13"/>
        <v>0</v>
      </c>
    </row>
    <row r="20" spans="1:27" ht="24" customHeight="1" x14ac:dyDescent="0.2">
      <c r="A20" s="11">
        <f>Kalender!N106</f>
        <v>46124</v>
      </c>
      <c r="B20" s="167" t="str">
        <f>Kalender!O106</f>
        <v>So</v>
      </c>
      <c r="C20" s="161">
        <v>0</v>
      </c>
      <c r="D20" s="13" t="str">
        <f t="shared" ref="D20" si="21">IF(C20=0,"arbeitsfreier Tag",IF(C20=1,"AZ",IF(C20=2,"gesetzl. Feiertag",IF(C20=3,"Tarifurlaub",IF(C20=4,"Sonderurlaub",IF(C20=5,"krank (Arbeitsunfähigkeit)",IF(C20=6,"Aus-/Weiterbildung/Dienstreise","Zeitausgleich")))))))</f>
        <v>arbeitsfreier Tag</v>
      </c>
      <c r="E20" s="7"/>
      <c r="F20" s="6"/>
      <c r="G20" s="6"/>
      <c r="H20" s="6"/>
      <c r="I20" s="6"/>
      <c r="J20" s="160"/>
      <c r="K20" s="281">
        <f t="shared" si="15"/>
        <v>0</v>
      </c>
      <c r="L20" s="295">
        <f t="shared" si="16"/>
        <v>0</v>
      </c>
      <c r="M20" s="248">
        <f>SUM(K14:K20)</f>
        <v>0</v>
      </c>
      <c r="N20" s="148">
        <f>SUM(L14:L20)</f>
        <v>0</v>
      </c>
      <c r="O20" s="327"/>
      <c r="P20" s="328"/>
      <c r="Q20" s="166" t="str">
        <f t="shared" si="3"/>
        <v>So</v>
      </c>
      <c r="R20" s="15">
        <f t="shared" si="4"/>
        <v>1</v>
      </c>
      <c r="S20" s="59">
        <f t="shared" si="19"/>
        <v>2</v>
      </c>
      <c r="T20" s="59">
        <f>VLOOKUP(Q20,Varianten_Kombi!M:N,2,0)</f>
        <v>7</v>
      </c>
      <c r="U20" s="59">
        <f t="shared" si="8"/>
        <v>0</v>
      </c>
      <c r="V20" s="59" t="str">
        <f t="shared" si="9"/>
        <v>1270</v>
      </c>
      <c r="W20" s="15">
        <f>VLOOKUP(V20,Varianten_Kombi!$F$4:$H$1123,3,0)</f>
        <v>0</v>
      </c>
      <c r="X20" s="43">
        <f t="shared" si="10"/>
        <v>0</v>
      </c>
      <c r="Y20" s="255">
        <f t="shared" si="11"/>
        <v>0</v>
      </c>
      <c r="Z20" s="15">
        <f t="shared" si="12"/>
        <v>0</v>
      </c>
      <c r="AA20" s="15">
        <f t="shared" si="13"/>
        <v>0</v>
      </c>
    </row>
    <row r="21" spans="1:27" ht="24" customHeight="1" x14ac:dyDescent="0.2">
      <c r="A21" s="11">
        <f>Kalender!N107</f>
        <v>46125</v>
      </c>
      <c r="B21" s="167" t="str">
        <f>Kalender!O107</f>
        <v>Mo</v>
      </c>
      <c r="C21" s="3">
        <v>1</v>
      </c>
      <c r="D21" s="12" t="str">
        <f>IF(C21=0,"arbeitsfreier Tag",IF(C21=1,"AZ",IF(C21=2,"gesetzl. Feiertag",IF(C21=3,"Tarifurlaub",IF(C21=4,"Sonderurlaub",IF(C21=5,"krank (Arbeitsunfähigkeit)",IF(C21=6,"Aus-/Weiterbildung/Dienstreise","Zeitausgleich")))))))</f>
        <v>AZ</v>
      </c>
      <c r="E21" s="240"/>
      <c r="F21" s="240"/>
      <c r="G21" s="4"/>
      <c r="H21" s="4"/>
      <c r="I21" s="4"/>
      <c r="J21" s="9"/>
      <c r="K21" s="41">
        <f t="shared" si="15"/>
        <v>0</v>
      </c>
      <c r="L21" s="148">
        <f t="shared" si="16"/>
        <v>0</v>
      </c>
      <c r="M21" s="45">
        <v>3</v>
      </c>
      <c r="N21" s="236"/>
      <c r="O21" s="327"/>
      <c r="P21" s="328"/>
      <c r="Q21" s="166" t="str">
        <f t="shared" si="3"/>
        <v>Mo</v>
      </c>
      <c r="R21" s="15">
        <f t="shared" si="4"/>
        <v>1</v>
      </c>
      <c r="S21" s="59">
        <f>SUM($M$21)</f>
        <v>3</v>
      </c>
      <c r="T21" s="59">
        <f>VLOOKUP(Q21,Varianten_Kombi!M:N,2,0)</f>
        <v>1</v>
      </c>
      <c r="U21" s="59">
        <f t="shared" si="8"/>
        <v>1</v>
      </c>
      <c r="V21" s="59" t="str">
        <f t="shared" si="9"/>
        <v>1311</v>
      </c>
      <c r="W21" s="15">
        <f>VLOOKUP(V21,Varianten_Kombi!$F$4:$H$1123,3,0)</f>
        <v>0</v>
      </c>
      <c r="X21" s="43">
        <f t="shared" si="10"/>
        <v>0</v>
      </c>
      <c r="Y21" s="255">
        <f t="shared" si="11"/>
        <v>0</v>
      </c>
      <c r="Z21" s="15">
        <f t="shared" si="12"/>
        <v>0</v>
      </c>
      <c r="AA21" s="15">
        <f t="shared" si="13"/>
        <v>0</v>
      </c>
    </row>
    <row r="22" spans="1:27" ht="24" customHeight="1" x14ac:dyDescent="0.2">
      <c r="A22" s="11">
        <f>Kalender!N108</f>
        <v>46126</v>
      </c>
      <c r="B22" s="167" t="str">
        <f>Kalender!O108</f>
        <v>Di</v>
      </c>
      <c r="C22" s="3">
        <v>1</v>
      </c>
      <c r="D22" s="12" t="str">
        <f t="shared" ref="D22" si="22">IF(C22=0,"arbeitsfreier Tag",IF(C22=1,"AZ",IF(C22=2,"gesetzl. Feiertag",IF(C22=3,"Tarifurlaub",IF(C22=4,"Sonderurlaub",IF(C22=5,"krank (Arbeitsunfähigkeit)",IF(C22=6,"Aus-/Weiterbildung/Dienstreise","Zeitausgleich")))))))</f>
        <v>AZ</v>
      </c>
      <c r="E22" s="240"/>
      <c r="F22" s="240"/>
      <c r="G22" s="4"/>
      <c r="H22" s="4"/>
      <c r="I22" s="4"/>
      <c r="J22" s="9"/>
      <c r="K22" s="41">
        <f t="shared" si="15"/>
        <v>0</v>
      </c>
      <c r="L22" s="148">
        <f t="shared" si="16"/>
        <v>0</v>
      </c>
      <c r="M22" s="45"/>
      <c r="N22" s="236"/>
      <c r="O22" s="327"/>
      <c r="P22" s="328"/>
      <c r="Q22" s="166" t="str">
        <f t="shared" si="3"/>
        <v>Di</v>
      </c>
      <c r="R22" s="15">
        <f t="shared" si="4"/>
        <v>1</v>
      </c>
      <c r="S22" s="59">
        <f>SUM($M$21)</f>
        <v>3</v>
      </c>
      <c r="T22" s="59">
        <f>VLOOKUP(Q22,Varianten_Kombi!M:N,2,0)</f>
        <v>2</v>
      </c>
      <c r="U22" s="59">
        <f t="shared" si="8"/>
        <v>1</v>
      </c>
      <c r="V22" s="59" t="str">
        <f t="shared" si="9"/>
        <v>1321</v>
      </c>
      <c r="W22" s="15">
        <f>VLOOKUP(V22,Varianten_Kombi!$F$4:$H$1123,3,0)</f>
        <v>0</v>
      </c>
      <c r="X22" s="43">
        <f t="shared" si="10"/>
        <v>0</v>
      </c>
      <c r="Y22" s="255">
        <f t="shared" si="11"/>
        <v>0</v>
      </c>
      <c r="Z22" s="15">
        <f t="shared" si="12"/>
        <v>0</v>
      </c>
      <c r="AA22" s="15">
        <f t="shared" si="13"/>
        <v>0</v>
      </c>
    </row>
    <row r="23" spans="1:27" ht="24" customHeight="1" x14ac:dyDescent="0.2">
      <c r="A23" s="11">
        <f>Kalender!N109</f>
        <v>46127</v>
      </c>
      <c r="B23" s="167" t="str">
        <f>Kalender!O109</f>
        <v>Mi</v>
      </c>
      <c r="C23" s="3">
        <v>1</v>
      </c>
      <c r="D23" s="12" t="str">
        <f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4"/>
      <c r="H23" s="4"/>
      <c r="I23" s="4"/>
      <c r="J23" s="9"/>
      <c r="K23" s="41">
        <f t="shared" si="15"/>
        <v>0</v>
      </c>
      <c r="L23" s="148">
        <f t="shared" si="16"/>
        <v>0</v>
      </c>
      <c r="O23" s="327"/>
      <c r="P23" s="328"/>
      <c r="Q23" s="166" t="str">
        <f t="shared" si="3"/>
        <v>Mi</v>
      </c>
      <c r="R23" s="15">
        <f t="shared" si="4"/>
        <v>1</v>
      </c>
      <c r="S23" s="59">
        <f t="shared" ref="S23:S27" si="23">SUM($M$21)</f>
        <v>3</v>
      </c>
      <c r="T23" s="59">
        <f>VLOOKUP(Q23,Varianten_Kombi!M:N,2,0)</f>
        <v>3</v>
      </c>
      <c r="U23" s="59">
        <f t="shared" si="8"/>
        <v>1</v>
      </c>
      <c r="V23" s="59" t="str">
        <f t="shared" si="9"/>
        <v>1331</v>
      </c>
      <c r="W23" s="15">
        <f>VLOOKUP(V23,Varianten_Kombi!$F$4:$H$1123,3,0)</f>
        <v>0</v>
      </c>
      <c r="X23" s="43">
        <f t="shared" si="10"/>
        <v>0</v>
      </c>
      <c r="Y23" s="255">
        <f t="shared" si="11"/>
        <v>0</v>
      </c>
      <c r="Z23" s="15">
        <f t="shared" si="12"/>
        <v>0</v>
      </c>
      <c r="AA23" s="15">
        <f t="shared" si="13"/>
        <v>0</v>
      </c>
    </row>
    <row r="24" spans="1:27" ht="24" customHeight="1" x14ac:dyDescent="0.2">
      <c r="A24" s="11">
        <f>Kalender!N110</f>
        <v>46128</v>
      </c>
      <c r="B24" s="167" t="str">
        <f>Kalender!O110</f>
        <v>Do</v>
      </c>
      <c r="C24" s="3">
        <v>1</v>
      </c>
      <c r="D24" s="12" t="str">
        <f>IF(C24=0,"arbeitsfreier Tag",IF(C24=1,"AZ",IF(C24=2,"gesetzl. Feiertag",IF(C24=3,"Tarifurlaub",IF(C24=4,"Sonderurlaub",IF(C24=5,"krank (Arbeitsunfähigkeit)",IF(C24=6,"Aus-/Weiterbildung/Dienstreise","Zeitausgleich")))))))</f>
        <v>AZ</v>
      </c>
      <c r="E24" s="240"/>
      <c r="F24" s="240"/>
      <c r="G24" s="4"/>
      <c r="H24" s="4"/>
      <c r="I24" s="4"/>
      <c r="J24" s="9"/>
      <c r="K24" s="41">
        <f t="shared" si="15"/>
        <v>0</v>
      </c>
      <c r="L24" s="148">
        <f t="shared" si="16"/>
        <v>0</v>
      </c>
      <c r="M24" s="14"/>
      <c r="N24" s="15"/>
      <c r="O24" s="327"/>
      <c r="P24" s="328"/>
      <c r="Q24" s="166" t="str">
        <f t="shared" si="3"/>
        <v>Do</v>
      </c>
      <c r="R24" s="15">
        <f t="shared" si="4"/>
        <v>1</v>
      </c>
      <c r="S24" s="59">
        <f t="shared" si="23"/>
        <v>3</v>
      </c>
      <c r="T24" s="59">
        <f>VLOOKUP(Q24,Varianten_Kombi!M:N,2,0)</f>
        <v>4</v>
      </c>
      <c r="U24" s="59">
        <f t="shared" si="8"/>
        <v>1</v>
      </c>
      <c r="V24" s="59" t="str">
        <f t="shared" si="9"/>
        <v>1341</v>
      </c>
      <c r="W24" s="15">
        <f>VLOOKUP(V24,Varianten_Kombi!$F$4:$H$1123,3,0)</f>
        <v>0</v>
      </c>
      <c r="X24" s="43">
        <f t="shared" si="10"/>
        <v>0</v>
      </c>
      <c r="Y24" s="255">
        <f t="shared" si="11"/>
        <v>0</v>
      </c>
      <c r="Z24" s="15">
        <f t="shared" si="12"/>
        <v>0</v>
      </c>
      <c r="AA24" s="15">
        <f t="shared" si="13"/>
        <v>0</v>
      </c>
    </row>
    <row r="25" spans="1:27" ht="24" customHeight="1" x14ac:dyDescent="0.2">
      <c r="A25" s="11">
        <f>Kalender!N111</f>
        <v>46129</v>
      </c>
      <c r="B25" s="167" t="str">
        <f>Kalender!O111</f>
        <v>Fr</v>
      </c>
      <c r="C25" s="3">
        <v>1</v>
      </c>
      <c r="D25" s="12" t="str">
        <f>IF(C25=0,"arbeitsfreier Tag",IF(C25=1,"AZ",IF(C25=2,"gesetzl. Feiertag",IF(C25=3,"Tarifurlaub",IF(C25=4,"Sonderurlaub",IF(C25=5,"krank (Arbeitsunfähigkeit)",IF(C25=6,"Aus-/Weiterbildung/Dienstreise","Zeitausgleich")))))))</f>
        <v>AZ</v>
      </c>
      <c r="E25" s="240"/>
      <c r="F25" s="240"/>
      <c r="G25" s="4"/>
      <c r="H25" s="4"/>
      <c r="I25" s="4"/>
      <c r="J25" s="9"/>
      <c r="K25" s="41">
        <f t="shared" si="15"/>
        <v>0</v>
      </c>
      <c r="L25" s="148">
        <f t="shared" si="16"/>
        <v>0</v>
      </c>
      <c r="O25" s="327"/>
      <c r="P25" s="328"/>
      <c r="Q25" s="166" t="str">
        <f t="shared" si="3"/>
        <v>Fr</v>
      </c>
      <c r="R25" s="15">
        <f t="shared" si="4"/>
        <v>1</v>
      </c>
      <c r="S25" s="59">
        <f t="shared" si="23"/>
        <v>3</v>
      </c>
      <c r="T25" s="59">
        <f>VLOOKUP(Q25,Varianten_Kombi!M:N,2,0)</f>
        <v>5</v>
      </c>
      <c r="U25" s="59">
        <f t="shared" si="8"/>
        <v>1</v>
      </c>
      <c r="V25" s="59" t="str">
        <f t="shared" si="9"/>
        <v>1351</v>
      </c>
      <c r="W25" s="15">
        <f>VLOOKUP(V25,Varianten_Kombi!$F$4:$H$1123,3,0)</f>
        <v>0</v>
      </c>
      <c r="X25" s="43">
        <f t="shared" si="10"/>
        <v>0</v>
      </c>
      <c r="Y25" s="255">
        <f t="shared" si="11"/>
        <v>0</v>
      </c>
      <c r="Z25" s="15">
        <f t="shared" si="12"/>
        <v>0</v>
      </c>
      <c r="AA25" s="15">
        <f t="shared" si="13"/>
        <v>0</v>
      </c>
    </row>
    <row r="26" spans="1:27" ht="24" customHeight="1" x14ac:dyDescent="0.2">
      <c r="A26" s="11">
        <f>Kalender!N112</f>
        <v>46130</v>
      </c>
      <c r="B26" s="167" t="str">
        <f>Kalender!O112</f>
        <v>Sa</v>
      </c>
      <c r="C26" s="161">
        <v>0</v>
      </c>
      <c r="D26" s="13" t="str">
        <f t="shared" ref="D26" si="24">IF(C26=0,"arbeitsfreier Tag",IF(C26=1,"AZ",IF(C26=2,"gesetzl. Feiertag",IF(C26=3,"Tarifurlaub",IF(C26=4,"Sonderurlaub",IF(C26=5,"krank (Arbeitsunfähigkeit)",IF(C26=6,"Aus-/Weiterbildung/Dienstreise","Zeitausgleich")))))))</f>
        <v>arbeitsfreier Tag</v>
      </c>
      <c r="E26" s="7"/>
      <c r="F26" s="6"/>
      <c r="G26" s="6"/>
      <c r="H26" s="6"/>
      <c r="I26" s="6"/>
      <c r="J26" s="160"/>
      <c r="K26" s="281">
        <f t="shared" si="15"/>
        <v>0</v>
      </c>
      <c r="L26" s="295">
        <f t="shared" si="16"/>
        <v>0</v>
      </c>
      <c r="M26" s="55"/>
      <c r="N26" s="38"/>
      <c r="O26" s="327"/>
      <c r="P26" s="328"/>
      <c r="Q26" s="166" t="str">
        <f t="shared" si="3"/>
        <v>Sa</v>
      </c>
      <c r="R26" s="15">
        <f t="shared" si="4"/>
        <v>1</v>
      </c>
      <c r="S26" s="59">
        <f t="shared" si="23"/>
        <v>3</v>
      </c>
      <c r="T26" s="59">
        <f>VLOOKUP(Q26,Varianten_Kombi!M:N,2,0)</f>
        <v>6</v>
      </c>
      <c r="U26" s="59">
        <f t="shared" si="8"/>
        <v>0</v>
      </c>
      <c r="V26" s="59" t="str">
        <f t="shared" si="9"/>
        <v>1360</v>
      </c>
      <c r="W26" s="15">
        <f>VLOOKUP(V26,Varianten_Kombi!$F$4:$H$1123,3,0)</f>
        <v>0</v>
      </c>
      <c r="X26" s="43">
        <f t="shared" si="10"/>
        <v>0</v>
      </c>
      <c r="Y26" s="255">
        <f t="shared" si="11"/>
        <v>0</v>
      </c>
      <c r="Z26" s="15">
        <f t="shared" si="12"/>
        <v>0</v>
      </c>
      <c r="AA26" s="15">
        <f t="shared" si="13"/>
        <v>0</v>
      </c>
    </row>
    <row r="27" spans="1:27" ht="24" customHeight="1" x14ac:dyDescent="0.2">
      <c r="A27" s="11">
        <f>Kalender!N113</f>
        <v>46131</v>
      </c>
      <c r="B27" s="167" t="str">
        <f>Kalender!O113</f>
        <v>So</v>
      </c>
      <c r="C27" s="161">
        <v>0</v>
      </c>
      <c r="D27" s="13" t="str">
        <f>IF(C27=0,"arbeitsfreier Tag",IF(C27=1,"AZ",IF(C27=2,"gesetzl. Feiertag",IF(C27=3,"Tarifurlaub",IF(C27=4,"Sonderurlaub",IF(C27=5,"krank (Arbeitsunfähigkeit)",IF(C27=6,"Aus-/Weiterbildung/Dienstreise","Zeitausgleich")))))))</f>
        <v>arbeitsfreier Tag</v>
      </c>
      <c r="E27" s="7"/>
      <c r="F27" s="6"/>
      <c r="G27" s="6"/>
      <c r="H27" s="6"/>
      <c r="I27" s="6"/>
      <c r="J27" s="160"/>
      <c r="K27" s="281">
        <f t="shared" si="15"/>
        <v>0</v>
      </c>
      <c r="L27" s="295">
        <f t="shared" si="16"/>
        <v>0</v>
      </c>
      <c r="M27" s="248">
        <f>SUM(K21:K27)</f>
        <v>0</v>
      </c>
      <c r="N27" s="148">
        <f>SUM(L21:L27)</f>
        <v>0</v>
      </c>
      <c r="O27" s="327"/>
      <c r="P27" s="328"/>
      <c r="Q27" s="166" t="str">
        <f t="shared" si="3"/>
        <v>So</v>
      </c>
      <c r="R27" s="15">
        <f t="shared" si="4"/>
        <v>1</v>
      </c>
      <c r="S27" s="59">
        <f t="shared" si="23"/>
        <v>3</v>
      </c>
      <c r="T27" s="59">
        <f>VLOOKUP(Q27,Varianten_Kombi!M:N,2,0)</f>
        <v>7</v>
      </c>
      <c r="U27" s="59">
        <f t="shared" si="8"/>
        <v>0</v>
      </c>
      <c r="V27" s="59" t="str">
        <f t="shared" si="9"/>
        <v>1370</v>
      </c>
      <c r="W27" s="15">
        <f>VLOOKUP(V27,Varianten_Kombi!$F$4:$H$1123,3,0)</f>
        <v>0</v>
      </c>
      <c r="X27" s="43">
        <f t="shared" si="10"/>
        <v>0</v>
      </c>
      <c r="Y27" s="255">
        <f t="shared" si="11"/>
        <v>0</v>
      </c>
      <c r="Z27" s="15">
        <f t="shared" si="12"/>
        <v>0</v>
      </c>
      <c r="AA27" s="15">
        <f t="shared" si="13"/>
        <v>0</v>
      </c>
    </row>
    <row r="28" spans="1:27" ht="24" customHeight="1" x14ac:dyDescent="0.2">
      <c r="A28" s="11">
        <f>Kalender!N114</f>
        <v>46132</v>
      </c>
      <c r="B28" s="167" t="str">
        <f>Kalender!O114</f>
        <v>Mo</v>
      </c>
      <c r="C28" s="3">
        <v>1</v>
      </c>
      <c r="D28" s="12" t="str">
        <f t="shared" ref="D28" si="25">IF(C28=0,"arbeitsfreier Tag",IF(C28=1,"AZ",IF(C28=2,"gesetzl. Feiertag",IF(C28=3,"Tarifurlaub",IF(C28=4,"Sonderurlaub",IF(C28=5,"krank (Arbeitsunfähigkeit)",IF(C28=6,"Aus-/Weiterbildung/Dienstreise","Zeitausgleich")))))))</f>
        <v>AZ</v>
      </c>
      <c r="E28" s="240"/>
      <c r="F28" s="240"/>
      <c r="G28" s="4"/>
      <c r="H28" s="4"/>
      <c r="I28" s="4"/>
      <c r="J28" s="9"/>
      <c r="K28" s="41">
        <f t="shared" si="15"/>
        <v>0</v>
      </c>
      <c r="L28" s="148">
        <f t="shared" si="16"/>
        <v>0</v>
      </c>
      <c r="M28" s="45">
        <v>4</v>
      </c>
      <c r="N28" s="236"/>
      <c r="O28" s="327"/>
      <c r="P28" s="328"/>
      <c r="Q28" s="166" t="str">
        <f t="shared" si="3"/>
        <v>Mo</v>
      </c>
      <c r="R28" s="15">
        <f t="shared" si="4"/>
        <v>1</v>
      </c>
      <c r="S28" s="59">
        <f>SUM($M$28)</f>
        <v>4</v>
      </c>
      <c r="T28" s="59">
        <f>VLOOKUP(Q28,Varianten_Kombi!M:N,2,0)</f>
        <v>1</v>
      </c>
      <c r="U28" s="59">
        <f t="shared" si="8"/>
        <v>1</v>
      </c>
      <c r="V28" s="59" t="str">
        <f t="shared" si="9"/>
        <v>1411</v>
      </c>
      <c r="W28" s="15">
        <f>VLOOKUP(V28,Varianten_Kombi!$F$4:$H$1123,3,0)</f>
        <v>0</v>
      </c>
      <c r="X28" s="43">
        <f t="shared" si="10"/>
        <v>0</v>
      </c>
      <c r="Y28" s="255">
        <f t="shared" si="11"/>
        <v>0</v>
      </c>
      <c r="Z28" s="15">
        <f t="shared" si="12"/>
        <v>0</v>
      </c>
      <c r="AA28" s="15">
        <f t="shared" si="13"/>
        <v>0</v>
      </c>
    </row>
    <row r="29" spans="1:27" ht="24" customHeight="1" x14ac:dyDescent="0.2">
      <c r="A29" s="11">
        <f>Kalender!N115</f>
        <v>46133</v>
      </c>
      <c r="B29" s="167" t="str">
        <f>Kalender!O115</f>
        <v>Di</v>
      </c>
      <c r="C29" s="3">
        <v>1</v>
      </c>
      <c r="D29" s="12" t="str">
        <f>IF(C29=0,"arbeitsfreier Tag",IF(C29=1,"AZ",IF(C29=2,"gesetzl. Feiertag",IF(C29=3,"Tarifurlaub",IF(C29=4,"Sonderurlaub",IF(C29=5,"krank (Arbeitsunfähigkeit)",IF(C29=6,"Aus-/Weiterbildung/Dienstreise","Zeitausgleich")))))))</f>
        <v>AZ</v>
      </c>
      <c r="E29" s="240"/>
      <c r="F29" s="240"/>
      <c r="G29" s="4"/>
      <c r="H29" s="4"/>
      <c r="I29" s="4"/>
      <c r="J29" s="9"/>
      <c r="K29" s="41">
        <f t="shared" si="15"/>
        <v>0</v>
      </c>
      <c r="L29" s="148">
        <f t="shared" si="16"/>
        <v>0</v>
      </c>
      <c r="M29" s="206"/>
      <c r="N29" s="206"/>
      <c r="O29" s="327"/>
      <c r="P29" s="328"/>
      <c r="Q29" s="166" t="str">
        <f t="shared" si="3"/>
        <v>Di</v>
      </c>
      <c r="R29" s="15">
        <f t="shared" si="4"/>
        <v>1</v>
      </c>
      <c r="S29" s="59">
        <f>SUM($M$28)</f>
        <v>4</v>
      </c>
      <c r="T29" s="59">
        <f>VLOOKUP(Q29,Varianten_Kombi!M:N,2,0)</f>
        <v>2</v>
      </c>
      <c r="U29" s="59">
        <f t="shared" si="8"/>
        <v>1</v>
      </c>
      <c r="V29" s="59" t="str">
        <f t="shared" si="9"/>
        <v>1421</v>
      </c>
      <c r="W29" s="15">
        <f>VLOOKUP(V29,Varianten_Kombi!$F$4:$H$1123,3,0)</f>
        <v>0</v>
      </c>
      <c r="X29" s="43">
        <f t="shared" si="10"/>
        <v>0</v>
      </c>
      <c r="Y29" s="255">
        <f t="shared" si="11"/>
        <v>0</v>
      </c>
      <c r="Z29" s="15">
        <f t="shared" si="12"/>
        <v>0</v>
      </c>
      <c r="AA29" s="15">
        <f t="shared" si="13"/>
        <v>0</v>
      </c>
    </row>
    <row r="30" spans="1:27" ht="24" customHeight="1" x14ac:dyDescent="0.2">
      <c r="A30" s="11">
        <f>Kalender!N116</f>
        <v>46134</v>
      </c>
      <c r="B30" s="167" t="str">
        <f>Kalender!O116</f>
        <v>Mi</v>
      </c>
      <c r="C30" s="3">
        <v>1</v>
      </c>
      <c r="D30" s="12" t="str">
        <f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4"/>
      <c r="H30" s="4"/>
      <c r="I30" s="4"/>
      <c r="J30" s="9"/>
      <c r="K30" s="41">
        <f t="shared" si="15"/>
        <v>0</v>
      </c>
      <c r="L30" s="148">
        <f t="shared" si="16"/>
        <v>0</v>
      </c>
      <c r="O30" s="327"/>
      <c r="P30" s="328"/>
      <c r="Q30" s="166" t="str">
        <f t="shared" si="3"/>
        <v>Mi</v>
      </c>
      <c r="R30" s="15">
        <f t="shared" si="4"/>
        <v>1</v>
      </c>
      <c r="S30" s="59">
        <f>SUM($M$28)</f>
        <v>4</v>
      </c>
      <c r="T30" s="59">
        <f>VLOOKUP(Q30,Varianten_Kombi!M:N,2,0)</f>
        <v>3</v>
      </c>
      <c r="U30" s="59">
        <f t="shared" si="8"/>
        <v>1</v>
      </c>
      <c r="V30" s="59" t="str">
        <f t="shared" si="9"/>
        <v>1431</v>
      </c>
      <c r="W30" s="15">
        <f>VLOOKUP(V30,Varianten_Kombi!$F$4:$H$1123,3,0)</f>
        <v>0</v>
      </c>
      <c r="X30" s="43">
        <f t="shared" si="10"/>
        <v>0</v>
      </c>
      <c r="Y30" s="255">
        <f t="shared" si="11"/>
        <v>0</v>
      </c>
      <c r="Z30" s="15">
        <f t="shared" si="12"/>
        <v>0</v>
      </c>
      <c r="AA30" s="15">
        <f t="shared" si="13"/>
        <v>0</v>
      </c>
    </row>
    <row r="31" spans="1:27" ht="24" customHeight="1" x14ac:dyDescent="0.2">
      <c r="A31" s="11">
        <f>Kalender!N117</f>
        <v>46135</v>
      </c>
      <c r="B31" s="167" t="str">
        <f>Kalender!O117</f>
        <v>Do</v>
      </c>
      <c r="C31" s="3">
        <v>1</v>
      </c>
      <c r="D31" s="240" t="str">
        <f t="shared" ref="D31" si="26">IF(C31=0,"arbeitsfreier Tag",IF(C31=1,"AZ",IF(C31=2,"gesetzl. Feiertag",IF(C31=3,"Tarifurlaub",IF(C31=4,"Sonderurlaub",IF(C31=5,"krank (Arbeitsunfähigkeit)",IF(C31=6,"Aus-/Weiterbildung/Dienstreise","Zeitausgleich")))))))</f>
        <v>AZ</v>
      </c>
      <c r="E31" s="240"/>
      <c r="F31" s="240"/>
      <c r="G31" s="4"/>
      <c r="H31" s="4"/>
      <c r="I31" s="4"/>
      <c r="J31" s="9"/>
      <c r="K31" s="41">
        <f t="shared" si="15"/>
        <v>0</v>
      </c>
      <c r="L31" s="148">
        <f t="shared" si="16"/>
        <v>0</v>
      </c>
      <c r="M31" s="206"/>
      <c r="N31" s="210"/>
      <c r="O31" s="327"/>
      <c r="P31" s="328"/>
      <c r="Q31" s="166" t="str">
        <f t="shared" si="3"/>
        <v>Do</v>
      </c>
      <c r="R31" s="15">
        <f t="shared" si="4"/>
        <v>1</v>
      </c>
      <c r="S31" s="59">
        <f>SUM($M$28)</f>
        <v>4</v>
      </c>
      <c r="T31" s="59">
        <f>VLOOKUP(Q31,Varianten_Kombi!M:N,2,0)</f>
        <v>4</v>
      </c>
      <c r="U31" s="59">
        <f t="shared" si="8"/>
        <v>1</v>
      </c>
      <c r="V31" s="59" t="str">
        <f t="shared" si="9"/>
        <v>1441</v>
      </c>
      <c r="W31" s="15">
        <f>VLOOKUP(V31,Varianten_Kombi!$F$4:$H$1123,3,0)</f>
        <v>0</v>
      </c>
      <c r="X31" s="43">
        <f t="shared" si="10"/>
        <v>0</v>
      </c>
      <c r="Y31" s="255">
        <f t="shared" si="11"/>
        <v>0</v>
      </c>
      <c r="Z31" s="15">
        <f t="shared" si="12"/>
        <v>0</v>
      </c>
      <c r="AA31" s="15">
        <f t="shared" si="13"/>
        <v>0</v>
      </c>
    </row>
    <row r="32" spans="1:27" ht="24" customHeight="1" x14ac:dyDescent="0.2">
      <c r="A32" s="11">
        <f>Kalender!N118</f>
        <v>46136</v>
      </c>
      <c r="B32" s="167" t="str">
        <f>Kalender!O118</f>
        <v>Fr</v>
      </c>
      <c r="C32" s="3">
        <v>1</v>
      </c>
      <c r="D32" s="240" t="str">
        <f t="shared" ref="D32:D37" si="27"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41">
        <f t="shared" si="15"/>
        <v>0</v>
      </c>
      <c r="L32" s="148">
        <f t="shared" si="16"/>
        <v>0</v>
      </c>
      <c r="M32" s="206"/>
      <c r="N32" s="210"/>
      <c r="O32" s="327"/>
      <c r="P32" s="328"/>
      <c r="Q32" s="166" t="str">
        <f t="shared" si="3"/>
        <v>Fr</v>
      </c>
      <c r="R32" s="15">
        <f t="shared" si="4"/>
        <v>1</v>
      </c>
      <c r="S32" s="59">
        <f t="shared" ref="S32:S34" si="28">SUM($M$28)</f>
        <v>4</v>
      </c>
      <c r="T32" s="59">
        <f>VLOOKUP(Q32,Varianten_Kombi!M:N,2,0)</f>
        <v>5</v>
      </c>
      <c r="U32" s="59">
        <f t="shared" si="8"/>
        <v>1</v>
      </c>
      <c r="V32" s="59" t="str">
        <f t="shared" si="9"/>
        <v>1451</v>
      </c>
      <c r="W32" s="15">
        <f>VLOOKUP(V32,Varianten_Kombi!$F$4:$H$1123,3,0)</f>
        <v>0</v>
      </c>
      <c r="X32" s="43">
        <f t="shared" si="10"/>
        <v>0</v>
      </c>
      <c r="Y32" s="255">
        <f t="shared" si="11"/>
        <v>0</v>
      </c>
      <c r="Z32" s="15">
        <f t="shared" si="12"/>
        <v>0</v>
      </c>
      <c r="AA32" s="15">
        <f t="shared" si="13"/>
        <v>0</v>
      </c>
    </row>
    <row r="33" spans="1:27" ht="24" customHeight="1" x14ac:dyDescent="0.2">
      <c r="A33" s="11">
        <f>Kalender!N119</f>
        <v>46137</v>
      </c>
      <c r="B33" s="167" t="str">
        <f>Kalender!O119</f>
        <v>Sa</v>
      </c>
      <c r="C33" s="161">
        <v>0</v>
      </c>
      <c r="D33" s="239" t="str">
        <f t="shared" si="27"/>
        <v>arbeitsfreier Tag</v>
      </c>
      <c r="E33" s="7"/>
      <c r="F33" s="6"/>
      <c r="G33" s="6"/>
      <c r="H33" s="6"/>
      <c r="I33" s="6"/>
      <c r="J33" s="160"/>
      <c r="K33" s="281">
        <f t="shared" si="15"/>
        <v>0</v>
      </c>
      <c r="L33" s="295">
        <f t="shared" si="16"/>
        <v>0</v>
      </c>
      <c r="M33" s="206"/>
      <c r="N33" s="210"/>
      <c r="O33" s="327"/>
      <c r="P33" s="328"/>
      <c r="Q33" s="166" t="str">
        <f t="shared" si="3"/>
        <v>Sa</v>
      </c>
      <c r="R33" s="15">
        <f t="shared" si="4"/>
        <v>1</v>
      </c>
      <c r="S33" s="59">
        <f t="shared" si="28"/>
        <v>4</v>
      </c>
      <c r="T33" s="59">
        <f>VLOOKUP(Q33,Varianten_Kombi!M:N,2,0)</f>
        <v>6</v>
      </c>
      <c r="U33" s="59">
        <f t="shared" si="8"/>
        <v>0</v>
      </c>
      <c r="V33" s="59" t="str">
        <f t="shared" si="9"/>
        <v>1460</v>
      </c>
      <c r="W33" s="15">
        <f>VLOOKUP(V33,Varianten_Kombi!$F$4:$H$1123,3,0)</f>
        <v>0</v>
      </c>
      <c r="X33" s="43">
        <f t="shared" si="10"/>
        <v>0</v>
      </c>
      <c r="Y33" s="255">
        <f t="shared" si="11"/>
        <v>0</v>
      </c>
      <c r="Z33" s="15">
        <f t="shared" si="12"/>
        <v>0</v>
      </c>
      <c r="AA33" s="15">
        <f t="shared" si="13"/>
        <v>0</v>
      </c>
    </row>
    <row r="34" spans="1:27" ht="24" customHeight="1" x14ac:dyDescent="0.2">
      <c r="A34" s="11">
        <f>Kalender!N120</f>
        <v>46138</v>
      </c>
      <c r="B34" s="167" t="str">
        <f>Kalender!O120</f>
        <v>So</v>
      </c>
      <c r="C34" s="161">
        <v>0</v>
      </c>
      <c r="D34" s="239" t="str">
        <f t="shared" si="27"/>
        <v>arbeitsfreier Tag</v>
      </c>
      <c r="E34" s="7"/>
      <c r="F34" s="6"/>
      <c r="G34" s="6"/>
      <c r="H34" s="6"/>
      <c r="I34" s="6"/>
      <c r="J34" s="160"/>
      <c r="K34" s="281">
        <f t="shared" si="15"/>
        <v>0</v>
      </c>
      <c r="L34" s="295">
        <f t="shared" si="16"/>
        <v>0</v>
      </c>
      <c r="M34" s="248">
        <f>SUM(K28:K34)</f>
        <v>0</v>
      </c>
      <c r="N34" s="37">
        <f>SUM(L28:L34)</f>
        <v>0</v>
      </c>
      <c r="O34" s="327"/>
      <c r="P34" s="328"/>
      <c r="Q34" s="166" t="str">
        <f t="shared" si="3"/>
        <v>So</v>
      </c>
      <c r="R34" s="15">
        <f t="shared" si="4"/>
        <v>1</v>
      </c>
      <c r="S34" s="59">
        <f t="shared" si="28"/>
        <v>4</v>
      </c>
      <c r="T34" s="59">
        <f>VLOOKUP(Q34,Varianten_Kombi!M:N,2,0)</f>
        <v>7</v>
      </c>
      <c r="U34" s="59">
        <f t="shared" si="8"/>
        <v>0</v>
      </c>
      <c r="V34" s="59" t="str">
        <f t="shared" si="9"/>
        <v>1470</v>
      </c>
      <c r="W34" s="15">
        <f>VLOOKUP(V34,Varianten_Kombi!$F$4:$H$1123,3,0)</f>
        <v>0</v>
      </c>
      <c r="X34" s="43">
        <f t="shared" si="10"/>
        <v>0</v>
      </c>
      <c r="Y34" s="255">
        <f t="shared" si="11"/>
        <v>0</v>
      </c>
      <c r="Z34" s="15">
        <f t="shared" si="12"/>
        <v>0</v>
      </c>
      <c r="AA34" s="15">
        <f t="shared" si="13"/>
        <v>0</v>
      </c>
    </row>
    <row r="35" spans="1:27" ht="24" customHeight="1" x14ac:dyDescent="0.2">
      <c r="A35" s="11">
        <f>Kalender!N121</f>
        <v>46139</v>
      </c>
      <c r="B35" s="167" t="str">
        <f>Kalender!O121</f>
        <v>Mo</v>
      </c>
      <c r="C35" s="3">
        <v>1</v>
      </c>
      <c r="D35" s="240" t="str">
        <f t="shared" si="27"/>
        <v>AZ</v>
      </c>
      <c r="E35" s="240"/>
      <c r="F35" s="240"/>
      <c r="G35" s="4"/>
      <c r="H35" s="4"/>
      <c r="I35" s="4"/>
      <c r="J35" s="9"/>
      <c r="K35" s="41">
        <f t="shared" si="15"/>
        <v>0</v>
      </c>
      <c r="L35" s="148">
        <f t="shared" si="16"/>
        <v>0</v>
      </c>
      <c r="M35" s="206">
        <v>5</v>
      </c>
      <c r="N35" s="210"/>
      <c r="Q35" s="166" t="str">
        <f t="shared" si="3"/>
        <v>Mo</v>
      </c>
      <c r="R35" s="15">
        <f t="shared" si="4"/>
        <v>1</v>
      </c>
      <c r="S35" s="59">
        <f>SUM($M$35)</f>
        <v>5</v>
      </c>
      <c r="T35" s="59">
        <f>VLOOKUP(Q35,Varianten_Kombi!M:N,2,0)</f>
        <v>1</v>
      </c>
      <c r="U35" s="59">
        <f t="shared" si="8"/>
        <v>1</v>
      </c>
      <c r="V35" s="59" t="str">
        <f t="shared" si="9"/>
        <v>1511</v>
      </c>
      <c r="W35" s="15">
        <f>VLOOKUP(V35,Varianten_Kombi!$F$4:$H$1123,3,0)</f>
        <v>0</v>
      </c>
      <c r="X35" s="43">
        <f t="shared" si="10"/>
        <v>0</v>
      </c>
      <c r="Y35" s="255">
        <f t="shared" si="11"/>
        <v>0</v>
      </c>
      <c r="Z35" s="15">
        <f t="shared" si="12"/>
        <v>0</v>
      </c>
      <c r="AA35" s="15">
        <f t="shared" si="13"/>
        <v>0</v>
      </c>
    </row>
    <row r="36" spans="1:27" ht="24" customHeight="1" x14ac:dyDescent="0.2">
      <c r="A36" s="11">
        <f>Kalender!N122</f>
        <v>46140</v>
      </c>
      <c r="B36" s="167" t="str">
        <f>Kalender!O122</f>
        <v>Di</v>
      </c>
      <c r="C36" s="3">
        <v>1</v>
      </c>
      <c r="D36" s="240" t="str">
        <f t="shared" si="27"/>
        <v>AZ</v>
      </c>
      <c r="E36" s="240"/>
      <c r="F36" s="240"/>
      <c r="G36" s="4"/>
      <c r="H36" s="4"/>
      <c r="I36" s="4"/>
      <c r="J36" s="9"/>
      <c r="K36" s="41">
        <f t="shared" si="15"/>
        <v>0</v>
      </c>
      <c r="L36" s="148">
        <f t="shared" si="16"/>
        <v>0</v>
      </c>
      <c r="Q36" s="166" t="str">
        <f t="shared" si="3"/>
        <v>Di</v>
      </c>
      <c r="R36" s="15">
        <f t="shared" si="4"/>
        <v>1</v>
      </c>
      <c r="S36" s="59">
        <f>SUM($M$35)</f>
        <v>5</v>
      </c>
      <c r="T36" s="59">
        <f>VLOOKUP(Q36,Varianten_Kombi!M:N,2,0)</f>
        <v>2</v>
      </c>
      <c r="U36" s="59">
        <f t="shared" si="8"/>
        <v>1</v>
      </c>
      <c r="V36" s="59" t="str">
        <f t="shared" si="9"/>
        <v>1521</v>
      </c>
      <c r="W36" s="15">
        <f>VLOOKUP(V36,Varianten_Kombi!$F$4:$H$1123,3,0)</f>
        <v>0</v>
      </c>
      <c r="X36" s="43">
        <f t="shared" si="10"/>
        <v>0</v>
      </c>
      <c r="Y36" s="255">
        <f t="shared" si="11"/>
        <v>0</v>
      </c>
      <c r="Z36" s="15">
        <f t="shared" si="12"/>
        <v>0</v>
      </c>
      <c r="AA36" s="15">
        <f t="shared" si="13"/>
        <v>0</v>
      </c>
    </row>
    <row r="37" spans="1:27" ht="24" customHeight="1" x14ac:dyDescent="0.2">
      <c r="A37" s="11">
        <f>Kalender!N123</f>
        <v>46141</v>
      </c>
      <c r="B37" s="167" t="str">
        <f>Kalender!O123</f>
        <v>Mi</v>
      </c>
      <c r="C37" s="3">
        <v>1</v>
      </c>
      <c r="D37" s="240" t="str">
        <f t="shared" si="27"/>
        <v>AZ</v>
      </c>
      <c r="E37" s="240"/>
      <c r="F37" s="240"/>
      <c r="G37" s="4"/>
      <c r="H37" s="4"/>
      <c r="I37" s="4"/>
      <c r="J37" s="9"/>
      <c r="K37" s="41">
        <f t="shared" si="15"/>
        <v>0</v>
      </c>
      <c r="L37" s="148">
        <f t="shared" si="16"/>
        <v>0</v>
      </c>
      <c r="O37" s="327"/>
      <c r="P37" s="328"/>
      <c r="Q37" s="166" t="str">
        <f t="shared" si="3"/>
        <v>Mi</v>
      </c>
      <c r="R37" s="15">
        <f t="shared" si="4"/>
        <v>1</v>
      </c>
      <c r="S37" s="59">
        <f>SUM($M$35)</f>
        <v>5</v>
      </c>
      <c r="T37" s="59">
        <f>VLOOKUP(Q37,Varianten_Kombi!M:N,2,0)</f>
        <v>3</v>
      </c>
      <c r="U37" s="59">
        <f t="shared" si="8"/>
        <v>1</v>
      </c>
      <c r="V37" s="59" t="str">
        <f t="shared" si="9"/>
        <v>1531</v>
      </c>
      <c r="W37" s="15">
        <f>VLOOKUP(V37,Varianten_Kombi!$F$4:$H$1123,3,0)</f>
        <v>0</v>
      </c>
      <c r="X37" s="43">
        <f t="shared" si="10"/>
        <v>0</v>
      </c>
      <c r="Y37" s="255">
        <f t="shared" si="11"/>
        <v>0</v>
      </c>
      <c r="Z37" s="15">
        <f t="shared" si="12"/>
        <v>0</v>
      </c>
      <c r="AA37" s="15">
        <f t="shared" si="13"/>
        <v>0</v>
      </c>
    </row>
    <row r="38" spans="1:27" x14ac:dyDescent="0.2">
      <c r="A38" s="11">
        <f>Kalender!N124</f>
        <v>46142</v>
      </c>
      <c r="B38" s="167" t="str">
        <f>Kalender!O124</f>
        <v>Do</v>
      </c>
      <c r="C38" s="3">
        <v>1</v>
      </c>
      <c r="D38" s="240" t="str">
        <f t="shared" ref="D38" si="29">IF(C38=0,"arbeitsfreier Tag",IF(C38=1,"AZ",IF(C38=2,"gesetzl. Feiertag",IF(C38=3,"Tarifurlaub",IF(C38=4,"Sonderurlaub",IF(C38=5,"krank (Arbeitsunfähigkeit)",IF(C38=6,"Aus-/Weiterbildung/Dienstreise","Zeitausgleich")))))))</f>
        <v>AZ</v>
      </c>
      <c r="E38" s="240"/>
      <c r="F38" s="240"/>
      <c r="G38" s="4"/>
      <c r="H38" s="4"/>
      <c r="I38" s="4"/>
      <c r="J38" s="9"/>
      <c r="K38" s="41">
        <f t="shared" si="15"/>
        <v>0</v>
      </c>
      <c r="L38" s="148">
        <f t="shared" si="16"/>
        <v>0</v>
      </c>
      <c r="M38" s="41">
        <f>SUM(K35:K38)</f>
        <v>0</v>
      </c>
      <c r="N38" s="37">
        <f>SUM(L35:L38)</f>
        <v>0</v>
      </c>
      <c r="O38" s="336"/>
      <c r="P38" s="337"/>
      <c r="Q38" s="166" t="str">
        <f t="shared" si="3"/>
        <v>Do</v>
      </c>
      <c r="R38" s="15">
        <f t="shared" si="4"/>
        <v>1</v>
      </c>
      <c r="S38" s="59">
        <f>SUM($M$35)</f>
        <v>5</v>
      </c>
      <c r="T38" s="59">
        <f>VLOOKUP(Q38,Varianten_Kombi!M:N,2,0)</f>
        <v>4</v>
      </c>
      <c r="U38" s="59">
        <f t="shared" si="8"/>
        <v>1</v>
      </c>
      <c r="V38" s="59" t="str">
        <f t="shared" si="9"/>
        <v>1541</v>
      </c>
      <c r="W38" s="15">
        <f>VLOOKUP(V38,Varianten_Kombi!$F$4:$H$1123,3,0)</f>
        <v>0</v>
      </c>
      <c r="X38" s="43">
        <f t="shared" si="10"/>
        <v>0</v>
      </c>
      <c r="Y38" s="255">
        <f t="shared" si="11"/>
        <v>0</v>
      </c>
      <c r="Z38" s="15">
        <f t="shared" si="12"/>
        <v>0</v>
      </c>
      <c r="AA38" s="15">
        <f t="shared" si="13"/>
        <v>0</v>
      </c>
    </row>
    <row r="41" spans="1:27" ht="15.75" thickBot="1" x14ac:dyDescent="0.25">
      <c r="M41" s="45"/>
      <c r="N41" s="38"/>
    </row>
    <row r="42" spans="1:27" x14ac:dyDescent="0.2">
      <c r="C42" s="57"/>
      <c r="D42" s="58"/>
      <c r="E42" s="191"/>
      <c r="F42" s="192"/>
      <c r="G42" s="192"/>
      <c r="H42" s="192"/>
      <c r="I42" s="192"/>
      <c r="J42" s="192"/>
      <c r="K42" s="193"/>
      <c r="L42" s="194"/>
      <c r="M42" s="181"/>
      <c r="N42" s="84"/>
      <c r="O42" s="181"/>
      <c r="P42" s="195"/>
    </row>
    <row r="43" spans="1:27" x14ac:dyDescent="0.2">
      <c r="E43" s="183" t="s">
        <v>25</v>
      </c>
      <c r="K43" s="64">
        <f>SUM(M13,M20,M27,M34,M38)</f>
        <v>0</v>
      </c>
      <c r="L43" s="14"/>
      <c r="M43" s="15" t="s">
        <v>46</v>
      </c>
      <c r="N43" s="15"/>
      <c r="O43" s="16">
        <f>Mär!O46</f>
        <v>0</v>
      </c>
      <c r="P43" s="184"/>
    </row>
    <row r="44" spans="1:27" x14ac:dyDescent="0.2">
      <c r="E44" s="183" t="s">
        <v>35</v>
      </c>
      <c r="K44" s="64">
        <f>Mär!$K$49</f>
        <v>0</v>
      </c>
      <c r="L44"/>
      <c r="M44" s="15" t="s">
        <v>45</v>
      </c>
      <c r="N44" s="15"/>
      <c r="O44" s="16">
        <f>SUM(COUNTIF(C9:C38,3))</f>
        <v>0</v>
      </c>
      <c r="P44" s="184"/>
    </row>
    <row r="45" spans="1:27" x14ac:dyDescent="0.2">
      <c r="E45" s="183" t="s">
        <v>26</v>
      </c>
      <c r="K45" s="64">
        <f>SUM(K43:K44)</f>
        <v>0</v>
      </c>
      <c r="L45"/>
      <c r="M45" s="15" t="s">
        <v>37</v>
      </c>
      <c r="N45" s="15"/>
      <c r="O45" s="16">
        <f>O43-O44</f>
        <v>0</v>
      </c>
      <c r="P45" s="184"/>
      <c r="X45" s="43"/>
      <c r="Y45" s="43"/>
    </row>
    <row r="46" spans="1:27" ht="24" customHeight="1" x14ac:dyDescent="0.2">
      <c r="A46" s="56"/>
      <c r="E46" s="183" t="s">
        <v>27</v>
      </c>
      <c r="K46" s="67">
        <f>SUM(N13,N20,N27,N34,N38)</f>
        <v>0</v>
      </c>
      <c r="L46"/>
      <c r="N46" s="15"/>
      <c r="O46" s="17"/>
      <c r="P46" s="185"/>
    </row>
    <row r="47" spans="1:27" ht="24" customHeight="1" thickBot="1" x14ac:dyDescent="0.25">
      <c r="A47"/>
      <c r="E47" s="183"/>
      <c r="K47" s="68"/>
      <c r="L47"/>
      <c r="N47" s="15"/>
      <c r="O47" s="17"/>
      <c r="P47" s="185"/>
    </row>
    <row r="48" spans="1:27" ht="24" customHeight="1" thickBot="1" x14ac:dyDescent="0.3">
      <c r="A48" s="56"/>
      <c r="E48" s="183" t="s">
        <v>28</v>
      </c>
      <c r="J48"/>
      <c r="K48" s="69">
        <f>K45-K46</f>
        <v>0</v>
      </c>
      <c r="L48"/>
      <c r="N48" s="15"/>
      <c r="P48" s="185"/>
    </row>
    <row r="49" spans="1:16" ht="24" customHeight="1" thickBot="1" x14ac:dyDescent="0.25">
      <c r="A49" s="56"/>
      <c r="E49" s="186"/>
      <c r="F49" s="187"/>
      <c r="G49" s="187"/>
      <c r="H49" s="187"/>
      <c r="I49" s="187"/>
      <c r="J49" s="187"/>
      <c r="K49" s="188"/>
      <c r="L49" s="187"/>
      <c r="M49" s="102"/>
      <c r="N49" s="187"/>
      <c r="O49" s="189"/>
      <c r="P49" s="190"/>
    </row>
    <row r="50" spans="1:16" ht="24" customHeight="1" x14ac:dyDescent="0.2">
      <c r="K50" s="14"/>
      <c r="M50"/>
      <c r="N50" s="15"/>
      <c r="O50" s="17"/>
    </row>
    <row r="51" spans="1:16" ht="24" customHeight="1" x14ac:dyDescent="0.2">
      <c r="M51"/>
      <c r="N51" s="15"/>
      <c r="O51" s="17"/>
    </row>
    <row r="52" spans="1:16" ht="24" customHeight="1" x14ac:dyDescent="0.2">
      <c r="C52" s="54"/>
      <c r="D52" s="54"/>
      <c r="E52" s="54"/>
      <c r="F52" s="54"/>
      <c r="K52" s="54"/>
      <c r="L52" s="54"/>
      <c r="N52" s="15"/>
    </row>
    <row r="53" spans="1:16" ht="24" customHeight="1" x14ac:dyDescent="0.2">
      <c r="C53" s="15" t="s">
        <v>32</v>
      </c>
      <c r="K53" s="15" t="s">
        <v>33</v>
      </c>
      <c r="N53" s="15"/>
      <c r="P53" s="17"/>
    </row>
    <row r="54" spans="1:16" ht="24" customHeight="1" x14ac:dyDescent="0.2">
      <c r="N54" s="15"/>
      <c r="P54" s="17"/>
    </row>
    <row r="55" spans="1:16" ht="24" customHeight="1" x14ac:dyDescent="0.2"/>
    <row r="56" spans="1:16" ht="24" customHeight="1" x14ac:dyDescent="0.2">
      <c r="N56" s="15"/>
      <c r="P56" s="17"/>
    </row>
    <row r="57" spans="1:16" x14ac:dyDescent="0.2">
      <c r="N57" s="15"/>
      <c r="P57" s="17"/>
    </row>
    <row r="58" spans="1:16" x14ac:dyDescent="0.2">
      <c r="N58" s="15"/>
    </row>
  </sheetData>
  <sheetProtection algorithmName="SHA-512" hashValue="+2qgPmTqjAGQQrw6p+7lOOCt6RKXgmjEFVYxxxOzJOpQWu/2D2orrQAY6czCGjj5xJ7c8rvhjiQ+TD4T8BXFfA==" saltValue="vU5sHXSZ5K5swb3xzNKKsA==" spinCount="100000" sheet="1" selectLockedCells="1"/>
  <autoFilter ref="A8:AC37" xr:uid="{00000000-0009-0000-0000-000005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3">
    <mergeCell ref="O38:P38"/>
    <mergeCell ref="O34:P34"/>
    <mergeCell ref="O30:P30"/>
    <mergeCell ref="O31:P31"/>
    <mergeCell ref="O32:P32"/>
    <mergeCell ref="O33:P33"/>
    <mergeCell ref="O37:P37"/>
    <mergeCell ref="O29:P29"/>
    <mergeCell ref="O16:P16"/>
    <mergeCell ref="O17:P17"/>
    <mergeCell ref="O18:P18"/>
    <mergeCell ref="O19:P19"/>
    <mergeCell ref="O20:P20"/>
    <mergeCell ref="O28:P28"/>
    <mergeCell ref="O23:P23"/>
    <mergeCell ref="O24:P24"/>
    <mergeCell ref="O25:P25"/>
    <mergeCell ref="O26:P26"/>
    <mergeCell ref="O27:P27"/>
    <mergeCell ref="O9:P9"/>
    <mergeCell ref="O15:P15"/>
    <mergeCell ref="O14:P14"/>
    <mergeCell ref="O22:P22"/>
    <mergeCell ref="O11:P11"/>
    <mergeCell ref="O12:P12"/>
    <mergeCell ref="O13:P13"/>
    <mergeCell ref="O21:P21"/>
    <mergeCell ref="R8:W8"/>
    <mergeCell ref="A1:P1"/>
    <mergeCell ref="K3:L3"/>
    <mergeCell ref="M3:N3"/>
    <mergeCell ref="K4:L4"/>
    <mergeCell ref="O7:P8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locked="0" defaultSize="0" autoLine="0" autoPict="0">
                <anchor moveWithCells="1">
                  <from>
                    <xdr:col>11</xdr:col>
                    <xdr:colOff>361950</xdr:colOff>
                    <xdr:row>2</xdr:row>
                    <xdr:rowOff>228600</xdr:rowOff>
                  </from>
                  <to>
                    <xdr:col>13</xdr:col>
                    <xdr:colOff>419100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locked="0" defaultSize="0" autoLine="0" autoPict="0">
                <anchor moveWithCells="1">
                  <from>
                    <xdr:col>12</xdr:col>
                    <xdr:colOff>9525</xdr:colOff>
                    <xdr:row>8</xdr:row>
                    <xdr:rowOff>9525</xdr:rowOff>
                  </from>
                  <to>
                    <xdr:col>13</xdr:col>
                    <xdr:colOff>609600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Drop Down 5">
              <controlPr locked="0" defaultSize="0" autoLine="0" autoPict="0">
                <anchor moveWithCells="1">
                  <from>
                    <xdr:col>12</xdr:col>
                    <xdr:colOff>19050</xdr:colOff>
                    <xdr:row>13</xdr:row>
                    <xdr:rowOff>28575</xdr:rowOff>
                  </from>
                  <to>
                    <xdr:col>13</xdr:col>
                    <xdr:colOff>609600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34</xdr:row>
                    <xdr:rowOff>28575</xdr:rowOff>
                  </from>
                  <to>
                    <xdr:col>14</xdr:col>
                    <xdr:colOff>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Drop Down 7">
              <controlPr locked="0" defaultSize="0" autoLine="0" autoPict="0">
                <anchor moveWithCells="1">
                  <from>
                    <xdr:col>12</xdr:col>
                    <xdr:colOff>19050</xdr:colOff>
                    <xdr:row>26</xdr:row>
                    <xdr:rowOff>295275</xdr:rowOff>
                  </from>
                  <to>
                    <xdr:col>13</xdr:col>
                    <xdr:colOff>609600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Drop Down 8">
              <controlPr locked="0" defaultSize="0" autoLine="0" autoPict="0">
                <anchor moveWithCells="1">
                  <from>
                    <xdr:col>12</xdr:col>
                    <xdr:colOff>9525</xdr:colOff>
                    <xdr:row>19</xdr:row>
                    <xdr:rowOff>285750</xdr:rowOff>
                  </from>
                  <to>
                    <xdr:col>13</xdr:col>
                    <xdr:colOff>609600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6" tint="0.39997558519241921"/>
    <pageSetUpPr fitToPage="1"/>
  </sheetPr>
  <dimension ref="A1:AE56"/>
  <sheetViews>
    <sheetView showGridLines="0" topLeftCell="A9" zoomScale="70" zoomScaleNormal="70" workbookViewId="0">
      <selection activeCell="C34" sqref="C34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9.28515625" customWidth="1"/>
    <col min="15" max="16" width="11.42578125" style="15"/>
    <col min="17" max="17" width="11.42578125" style="15" hidden="1" customWidth="1"/>
    <col min="18" max="18" width="2.5703125" style="15" hidden="1" customWidth="1"/>
    <col min="19" max="21" width="2.5703125" style="59" hidden="1" customWidth="1"/>
    <col min="22" max="22" width="6.5703125" style="59" hidden="1" customWidth="1"/>
    <col min="23" max="23" width="9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30" width="11.42578125" style="15" hidden="1" customWidth="1"/>
    <col min="31" max="31" width="11.42578125" style="15" customWidth="1"/>
    <col min="32" max="16384" width="11.42578125" style="15"/>
  </cols>
  <sheetData>
    <row r="1" spans="1:31" ht="25.5" x14ac:dyDescent="0.35">
      <c r="A1" s="341" t="s">
        <v>13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3"/>
      <c r="AA1" s="15">
        <f>IF(($C$10=6)*AND($Z$13&gt;$L$10),$Z$13,$L$10)</f>
        <v>0</v>
      </c>
    </row>
    <row r="2" spans="1:31" ht="36" customHeight="1" x14ac:dyDescent="0.2"/>
    <row r="3" spans="1:31" ht="18.75" customHeight="1" x14ac:dyDescent="0.25">
      <c r="A3" s="72">
        <f>Person!$G$2</f>
        <v>0</v>
      </c>
      <c r="B3" s="47"/>
      <c r="C3" s="47"/>
      <c r="D3" s="47"/>
      <c r="E3" s="47"/>
      <c r="F3" s="48"/>
      <c r="K3" s="344" t="s">
        <v>58</v>
      </c>
      <c r="L3" s="344"/>
      <c r="M3" s="325">
        <f>IF(M4=1,Person!G14,IF(M4=2,Person!O14,IF(M4=3,Person!W14,IF(M4=4,Person!AE14,"FALSCH"))))</f>
        <v>0</v>
      </c>
      <c r="N3" s="325"/>
    </row>
    <row r="4" spans="1:31" ht="18.75" customHeight="1" x14ac:dyDescent="0.25">
      <c r="A4" s="73">
        <f>Person!$G$3</f>
        <v>0</v>
      </c>
      <c r="B4" s="49"/>
      <c r="C4" s="49"/>
      <c r="D4" s="49"/>
      <c r="E4" s="49"/>
      <c r="F4" s="50"/>
      <c r="K4" s="344" t="s">
        <v>59</v>
      </c>
      <c r="L4" s="344"/>
      <c r="M4" s="46">
        <v>1</v>
      </c>
      <c r="N4" s="60"/>
      <c r="AA4" s="15">
        <f>IF($C$10=6+AND($Z$13&lt;$L$10),$Z$13,$L$10)</f>
        <v>0</v>
      </c>
    </row>
    <row r="5" spans="1:31" s="53" customFormat="1" ht="39" customHeight="1" x14ac:dyDescent="0.4">
      <c r="A5" s="52">
        <v>46143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31" ht="21" customHeight="1" x14ac:dyDescent="0.2">
      <c r="A6" s="54"/>
      <c r="B6" s="54"/>
      <c r="C6" s="54"/>
      <c r="N6" s="15"/>
      <c r="AA6" s="15">
        <f>IF(AND($C$10=6,$Z$13&gt;$L$10),$Z$13,$L$10)</f>
        <v>0</v>
      </c>
    </row>
    <row r="7" spans="1:31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150" t="s">
        <v>19</v>
      </c>
      <c r="O7" s="330" t="s">
        <v>72</v>
      </c>
      <c r="P7" s="331"/>
    </row>
    <row r="8" spans="1:31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235" t="s">
        <v>23</v>
      </c>
      <c r="N8" s="234" t="s">
        <v>24</v>
      </c>
      <c r="O8" s="332"/>
      <c r="P8" s="333"/>
      <c r="R8" s="338" t="s">
        <v>68</v>
      </c>
      <c r="S8" s="339"/>
      <c r="T8" s="339"/>
      <c r="U8" s="339"/>
      <c r="V8" s="339"/>
      <c r="W8" s="340"/>
      <c r="X8" s="15" t="s">
        <v>16</v>
      </c>
      <c r="Y8" s="15" t="s">
        <v>69</v>
      </c>
      <c r="Z8" s="15" t="s">
        <v>70</v>
      </c>
      <c r="AA8" s="15" t="s">
        <v>71</v>
      </c>
    </row>
    <row r="9" spans="1:31" ht="33.6" customHeight="1" x14ac:dyDescent="0.2">
      <c r="A9" s="11">
        <f>Kalender!N125</f>
        <v>46143</v>
      </c>
      <c r="B9" s="167" t="str">
        <f>Kalender!O125</f>
        <v>Fr</v>
      </c>
      <c r="C9" s="173">
        <v>2</v>
      </c>
      <c r="D9" s="174" t="str">
        <f>IF(C9=0,"arbeitsfreier Tag",IF(C9=1,"AZ",IF(C9=2,"gesetzl. Feiertag",IF(C9=3,"Tarifurlaub",IF(C9=4,"Sonderurlaub",IF(C9=5,"krank (Arbeitsunfähigkeit)",IF(C9=6,"Aus-/Weiterbildung/Dienstreise","Zeitausgleich")))))))</f>
        <v>gesetzl. Feiertag</v>
      </c>
      <c r="E9" s="175"/>
      <c r="F9" s="176"/>
      <c r="G9" s="176"/>
      <c r="H9" s="176"/>
      <c r="I9" s="176"/>
      <c r="J9" s="177"/>
      <c r="K9" s="178">
        <f t="shared" ref="K9:K39" si="0">IF(C9=0,Z9,IF(C9=1,Z9,IF(C9=2,L9,IF(C9=3,L9,IF(C9=4,L9,IF(C9=5,L9,IF(C9=6,AA9,IF(C9=7,0,"falsch"))))))))</f>
        <v>0</v>
      </c>
      <c r="L9" s="179">
        <f>SUM(W9)</f>
        <v>0</v>
      </c>
      <c r="M9" s="210">
        <v>1</v>
      </c>
      <c r="N9" s="210"/>
      <c r="O9" s="327"/>
      <c r="P9" s="328"/>
      <c r="Q9" s="15" t="str">
        <f t="shared" ref="Q9:Q39" si="1">B9</f>
        <v>Fr</v>
      </c>
      <c r="R9" s="15">
        <f t="shared" ref="R9:R39" si="2">SUM($M$4)</f>
        <v>1</v>
      </c>
      <c r="S9" s="59">
        <f>SUM($M$9)</f>
        <v>1</v>
      </c>
      <c r="T9" s="59">
        <f>VLOOKUP(Q9,Varianten_Kombi!M:N,2,0)</f>
        <v>5</v>
      </c>
      <c r="U9" s="59">
        <f>C9</f>
        <v>2</v>
      </c>
      <c r="V9" s="59" t="str">
        <f>CONCATENATE(R9,S9,T9,U9)</f>
        <v>1152</v>
      </c>
      <c r="W9" s="15">
        <f>VLOOKUP(V9,Varianten_Kombi!$F$4:$H$1123,3,0)</f>
        <v>0</v>
      </c>
      <c r="X9" s="43">
        <f t="shared" ref="X9" si="3">(F9-E9)*24</f>
        <v>0</v>
      </c>
      <c r="Y9" s="43">
        <f t="shared" ref="Y9" si="4">((H9-G9)+(J9-I9))*24</f>
        <v>0</v>
      </c>
      <c r="Z9" s="122">
        <f>IF(X9&gt;9.5,IF(Y9&gt;0.75,(X9-Y9),(X9-0.75)),IF(X9&gt;6,IF(Y9&gt;0.5,(X9-Y9),(X9-0.5)),IF(X9&lt;=6,(X9-Y9))))</f>
        <v>0</v>
      </c>
      <c r="AA9" s="15">
        <f t="shared" ref="AA9" si="5">IF((C9=6)*AND(Z9&gt;L9),Z9,L9)</f>
        <v>0</v>
      </c>
    </row>
    <row r="10" spans="1:31" ht="24" customHeight="1" x14ac:dyDescent="0.2">
      <c r="A10" s="11">
        <f>Kalender!N126</f>
        <v>46144</v>
      </c>
      <c r="B10" s="167" t="str">
        <f>Kalender!O126</f>
        <v>Sa</v>
      </c>
      <c r="C10" s="1">
        <v>0</v>
      </c>
      <c r="D10" s="13" t="str">
        <f t="shared" ref="D10:D12" si="6">IF(C10=0,"arbeitsfreier Tag",IF(C10=1,"AZ",IF(C10=2,"gesetzl. Feiertag",IF(C10=3,"Tarifurlaub",IF(C10=4,"Sonderurlaub",IF(C10=5,"krank (Arbeitsunfähigkeit)",IF(C10=6,"Aus-/Weiterbildung/Dienstreise","Zeitausgleich")))))))</f>
        <v>arbeitsfreier Tag</v>
      </c>
      <c r="E10" s="7"/>
      <c r="F10" s="2"/>
      <c r="G10" s="2"/>
      <c r="H10" s="2"/>
      <c r="I10" s="2"/>
      <c r="J10" s="8"/>
      <c r="K10" s="42">
        <f t="shared" si="0"/>
        <v>0</v>
      </c>
      <c r="L10" s="42">
        <f t="shared" ref="L10:L39" si="7">SUM(W10)</f>
        <v>0</v>
      </c>
      <c r="M10" s="45"/>
      <c r="N10" s="236"/>
      <c r="O10" s="326"/>
      <c r="P10" s="328"/>
      <c r="Q10" s="15" t="str">
        <f t="shared" si="1"/>
        <v>Sa</v>
      </c>
      <c r="R10" s="15">
        <f t="shared" si="2"/>
        <v>1</v>
      </c>
      <c r="S10" s="59">
        <f t="shared" ref="S10:S11" si="8">SUM($M$9)</f>
        <v>1</v>
      </c>
      <c r="T10" s="59">
        <f>VLOOKUP(Q10,Varianten_Kombi!M:N,2,0)</f>
        <v>6</v>
      </c>
      <c r="U10" s="59">
        <f t="shared" ref="U10:U39" si="9">C10</f>
        <v>0</v>
      </c>
      <c r="V10" s="59" t="str">
        <f t="shared" ref="V10:V39" si="10">CONCATENATE(R10,S10,T10,U10)</f>
        <v>1160</v>
      </c>
      <c r="W10" s="15">
        <f>VLOOKUP(V10,Varianten_Kombi!$F$4:$H$1123,3,0)</f>
        <v>0</v>
      </c>
      <c r="X10" s="43">
        <f t="shared" ref="X10:X39" si="11">(F10-E10)*24</f>
        <v>0</v>
      </c>
      <c r="Y10" s="43">
        <f t="shared" ref="Y10:Y39" si="12">((H10-G10)+(J10-I10))*24</f>
        <v>0</v>
      </c>
      <c r="Z10" s="122">
        <f t="shared" ref="Z10:Z39" si="13">IF(X10&gt;9.5,IF(Y10&gt;0.75,(X10-Y10),(X10-0.75)),IF(X10&gt;6,IF(Y10&gt;0.5,(X10-Y10),(X10-0.5)),IF(X10&lt;=6,(X10-Y10))))</f>
        <v>0</v>
      </c>
      <c r="AA10" s="15">
        <f t="shared" ref="AA10:AA39" si="14">IF((C10=6)*AND(Z10&gt;L10),Z10,L10)</f>
        <v>0</v>
      </c>
    </row>
    <row r="11" spans="1:31" ht="24" customHeight="1" x14ac:dyDescent="0.2">
      <c r="A11" s="11">
        <f>Kalender!N127</f>
        <v>46145</v>
      </c>
      <c r="B11" s="167" t="str">
        <f>Kalender!O127</f>
        <v>So</v>
      </c>
      <c r="C11" s="1">
        <v>0</v>
      </c>
      <c r="D11" s="13" t="str">
        <f t="shared" si="6"/>
        <v>arbeitsfreier Tag</v>
      </c>
      <c r="E11" s="7"/>
      <c r="F11" s="2"/>
      <c r="G11" s="2"/>
      <c r="H11" s="2"/>
      <c r="I11" s="2"/>
      <c r="J11" s="8"/>
      <c r="K11" s="42">
        <f t="shared" si="0"/>
        <v>0</v>
      </c>
      <c r="L11" s="42">
        <f t="shared" si="7"/>
        <v>0</v>
      </c>
      <c r="M11" s="45"/>
      <c r="N11" s="15"/>
      <c r="O11" s="327"/>
      <c r="P11" s="328"/>
      <c r="Q11" s="15" t="str">
        <f t="shared" si="1"/>
        <v>So</v>
      </c>
      <c r="R11" s="15">
        <f t="shared" si="2"/>
        <v>1</v>
      </c>
      <c r="S11" s="59">
        <f t="shared" si="8"/>
        <v>1</v>
      </c>
      <c r="T11" s="59">
        <f>VLOOKUP(Q11,Varianten_Kombi!M:N,2,0)</f>
        <v>7</v>
      </c>
      <c r="U11" s="59">
        <f t="shared" si="9"/>
        <v>0</v>
      </c>
      <c r="V11" s="59" t="str">
        <f t="shared" si="10"/>
        <v>1170</v>
      </c>
      <c r="W11" s="15">
        <f>VLOOKUP(V11,Varianten_Kombi!$F$4:$H$1123,3,0)</f>
        <v>0</v>
      </c>
      <c r="X11" s="43">
        <f t="shared" si="11"/>
        <v>0</v>
      </c>
      <c r="Y11" s="43">
        <f t="shared" si="12"/>
        <v>0</v>
      </c>
      <c r="Z11" s="122">
        <f t="shared" si="13"/>
        <v>0</v>
      </c>
      <c r="AA11" s="15">
        <f t="shared" si="14"/>
        <v>0</v>
      </c>
      <c r="AE11" s="15" t="s">
        <v>118</v>
      </c>
    </row>
    <row r="12" spans="1:31" ht="24" customHeight="1" x14ac:dyDescent="0.2">
      <c r="A12" s="11">
        <f>Kalender!N128</f>
        <v>46146</v>
      </c>
      <c r="B12" s="167" t="str">
        <f>Kalender!O128</f>
        <v>Mo</v>
      </c>
      <c r="C12" s="3">
        <v>1</v>
      </c>
      <c r="D12" s="12" t="str">
        <f t="shared" si="6"/>
        <v>AZ</v>
      </c>
      <c r="E12" s="240"/>
      <c r="F12" s="240"/>
      <c r="G12" s="4"/>
      <c r="H12" s="4"/>
      <c r="I12" s="4"/>
      <c r="J12" s="9"/>
      <c r="K12" s="41">
        <f t="shared" si="0"/>
        <v>0</v>
      </c>
      <c r="L12" s="148">
        <f t="shared" si="7"/>
        <v>0</v>
      </c>
      <c r="M12" s="41">
        <f>SUM(K9:K11)</f>
        <v>0</v>
      </c>
      <c r="N12" s="148">
        <f>SUM(L9:L11)</f>
        <v>0</v>
      </c>
      <c r="O12" s="327"/>
      <c r="P12" s="328"/>
      <c r="Q12" s="15" t="str">
        <f t="shared" si="1"/>
        <v>Mo</v>
      </c>
      <c r="R12" s="15">
        <f t="shared" si="2"/>
        <v>1</v>
      </c>
      <c r="S12" s="59">
        <f>SUM($M$13)</f>
        <v>2</v>
      </c>
      <c r="T12" s="59">
        <f>VLOOKUP(Q12,Varianten_Kombi!M:N,2,0)</f>
        <v>1</v>
      </c>
      <c r="U12" s="59">
        <f t="shared" si="9"/>
        <v>1</v>
      </c>
      <c r="V12" s="59" t="str">
        <f t="shared" si="10"/>
        <v>1211</v>
      </c>
      <c r="W12" s="15">
        <f>VLOOKUP(V12,Varianten_Kombi!$F$4:$H$1123,3,0)</f>
        <v>0</v>
      </c>
      <c r="X12" s="43">
        <f t="shared" si="11"/>
        <v>0</v>
      </c>
      <c r="Y12" s="43">
        <f t="shared" si="12"/>
        <v>0</v>
      </c>
      <c r="Z12" s="122">
        <f t="shared" si="13"/>
        <v>0</v>
      </c>
      <c r="AA12" s="15">
        <f t="shared" si="14"/>
        <v>0</v>
      </c>
    </row>
    <row r="13" spans="1:31" ht="24" customHeight="1" x14ac:dyDescent="0.2">
      <c r="A13" s="11">
        <f>Kalender!N129</f>
        <v>46147</v>
      </c>
      <c r="B13" s="167" t="str">
        <f>Kalender!O129</f>
        <v>Di</v>
      </c>
      <c r="C13" s="3">
        <v>1</v>
      </c>
      <c r="D13" s="12" t="str">
        <f t="shared" ref="D13" si="15">IF(C13=0,"arbeitsfreier Tag",IF(C13=1,"AZ",IF(C13=2,"gesetzl. Feiertag",IF(C13=3,"Tarifurlaub",IF(C13=4,"Sonderurlaub",IF(C13=5,"krank (Arbeitsunfähigkeit)",IF(C13=6,"Aus-/Weiterbildung/Dienstreise","Zeitausgleich")))))))</f>
        <v>AZ</v>
      </c>
      <c r="E13" s="240"/>
      <c r="F13" s="240"/>
      <c r="G13" s="4"/>
      <c r="H13" s="4"/>
      <c r="I13" s="4"/>
      <c r="J13" s="9"/>
      <c r="K13" s="41">
        <f t="shared" si="0"/>
        <v>0</v>
      </c>
      <c r="L13" s="148">
        <f t="shared" si="7"/>
        <v>0</v>
      </c>
      <c r="M13" s="45">
        <v>2</v>
      </c>
      <c r="N13" s="236"/>
      <c r="O13" s="327"/>
      <c r="P13" s="328"/>
      <c r="Q13" s="15" t="str">
        <f t="shared" si="1"/>
        <v>Di</v>
      </c>
      <c r="R13" s="15">
        <f t="shared" si="2"/>
        <v>1</v>
      </c>
      <c r="S13" s="59">
        <f>SUM($M$13)</f>
        <v>2</v>
      </c>
      <c r="T13" s="59">
        <f>VLOOKUP(Q13,Varianten_Kombi!M:N,2,0)</f>
        <v>2</v>
      </c>
      <c r="U13" s="59">
        <f t="shared" si="9"/>
        <v>1</v>
      </c>
      <c r="V13" s="59" t="str">
        <f t="shared" si="10"/>
        <v>1221</v>
      </c>
      <c r="W13" s="15">
        <f>VLOOKUP(V13,Varianten_Kombi!$F$4:$H$1123,3,0)</f>
        <v>0</v>
      </c>
      <c r="X13" s="43">
        <f t="shared" si="11"/>
        <v>0</v>
      </c>
      <c r="Y13" s="43">
        <f t="shared" si="12"/>
        <v>0</v>
      </c>
      <c r="Z13" s="122">
        <f t="shared" si="13"/>
        <v>0</v>
      </c>
      <c r="AA13" s="15">
        <f t="shared" si="14"/>
        <v>0</v>
      </c>
    </row>
    <row r="14" spans="1:31" ht="24" customHeight="1" x14ac:dyDescent="0.2">
      <c r="A14" s="11">
        <f>Kalender!N130</f>
        <v>46148</v>
      </c>
      <c r="B14" s="167" t="str">
        <f>Kalender!O130</f>
        <v>Mi</v>
      </c>
      <c r="C14" s="3">
        <v>1</v>
      </c>
      <c r="D14" s="12" t="str">
        <f>IF(C14=0,"arbeitsfreier Tag",IF(C14=1,"AZ",IF(C14=2,"gesetzl. Feiertag",IF(C14=3,"Tarifurlaub",IF(C14=4,"Sonderurlaub",IF(C14=5,"krank (Arbeitsunfähigkeit)",IF(C14=6,"Aus-/Weiterbildung/Dienstreise","Zeitausgleich")))))))</f>
        <v>AZ</v>
      </c>
      <c r="E14" s="240"/>
      <c r="F14" s="240"/>
      <c r="G14" s="4"/>
      <c r="H14" s="4"/>
      <c r="I14" s="4"/>
      <c r="J14" s="9"/>
      <c r="K14" s="41">
        <f t="shared" si="0"/>
        <v>0</v>
      </c>
      <c r="L14" s="148">
        <f t="shared" si="7"/>
        <v>0</v>
      </c>
      <c r="M14" s="45"/>
      <c r="N14" s="236"/>
      <c r="O14" s="327"/>
      <c r="P14" s="328"/>
      <c r="Q14" s="15" t="str">
        <f t="shared" si="1"/>
        <v>Mi</v>
      </c>
      <c r="R14" s="15">
        <f t="shared" si="2"/>
        <v>1</v>
      </c>
      <c r="S14" s="59">
        <f>SUM($M$13)</f>
        <v>2</v>
      </c>
      <c r="T14" s="59">
        <f>VLOOKUP(Q14,Varianten_Kombi!M:N,2,0)</f>
        <v>3</v>
      </c>
      <c r="U14" s="59">
        <f t="shared" si="9"/>
        <v>1</v>
      </c>
      <c r="V14" s="59" t="str">
        <f t="shared" si="10"/>
        <v>1231</v>
      </c>
      <c r="W14" s="15">
        <f>VLOOKUP(V14,Varianten_Kombi!$F$4:$H$1123,3,0)</f>
        <v>0</v>
      </c>
      <c r="X14" s="43">
        <f t="shared" si="11"/>
        <v>0</v>
      </c>
      <c r="Y14" s="43">
        <f t="shared" si="12"/>
        <v>0</v>
      </c>
      <c r="Z14" s="122">
        <f t="shared" si="13"/>
        <v>0</v>
      </c>
      <c r="AA14" s="15">
        <f t="shared" si="14"/>
        <v>0</v>
      </c>
    </row>
    <row r="15" spans="1:31" ht="24" customHeight="1" x14ac:dyDescent="0.2">
      <c r="A15" s="11">
        <f>Kalender!N131</f>
        <v>46149</v>
      </c>
      <c r="B15" s="167" t="str">
        <f>Kalender!O131</f>
        <v>Do</v>
      </c>
      <c r="C15" s="3">
        <v>1</v>
      </c>
      <c r="D15" s="12" t="str">
        <f>IF(C15=0,"arbeitsfreier Tag",IF(C15=1,"AZ",IF(C15=2,"gesetzl. Feiertag",IF(C15=3,"Tarifurlaub",IF(C15=4,"Sonderurlaub",IF(C15=5,"krank (Arbeitsunfähigkeit)",IF(C15=6,"Aus-/Weiterbildung/Dienstreise","Zeitausgleich")))))))</f>
        <v>AZ</v>
      </c>
      <c r="E15" s="240"/>
      <c r="F15" s="240"/>
      <c r="G15" s="4"/>
      <c r="H15" s="4"/>
      <c r="I15" s="4"/>
      <c r="J15" s="9"/>
      <c r="K15" s="41">
        <f t="shared" si="0"/>
        <v>0</v>
      </c>
      <c r="L15" s="148">
        <f t="shared" si="7"/>
        <v>0</v>
      </c>
      <c r="M15" s="14"/>
      <c r="N15" s="15"/>
      <c r="O15" s="327"/>
      <c r="P15" s="328"/>
      <c r="Q15" s="15" t="str">
        <f t="shared" si="1"/>
        <v>Do</v>
      </c>
      <c r="R15" s="15">
        <f t="shared" si="2"/>
        <v>1</v>
      </c>
      <c r="S15" s="59">
        <f>SUM($M$13)</f>
        <v>2</v>
      </c>
      <c r="T15" s="59">
        <f>VLOOKUP(Q15,Varianten_Kombi!M:N,2,0)</f>
        <v>4</v>
      </c>
      <c r="U15" s="59">
        <f t="shared" si="9"/>
        <v>1</v>
      </c>
      <c r="V15" s="59" t="str">
        <f t="shared" si="10"/>
        <v>1241</v>
      </c>
      <c r="W15" s="15">
        <f>VLOOKUP(V15,Varianten_Kombi!$F$4:$H$1123,3,0)</f>
        <v>0</v>
      </c>
      <c r="X15" s="43">
        <f t="shared" si="11"/>
        <v>0</v>
      </c>
      <c r="Y15" s="43">
        <f t="shared" si="12"/>
        <v>0</v>
      </c>
      <c r="Z15" s="122">
        <f t="shared" si="13"/>
        <v>0</v>
      </c>
      <c r="AA15" s="15">
        <f t="shared" si="14"/>
        <v>0</v>
      </c>
    </row>
    <row r="16" spans="1:31" ht="24" customHeight="1" x14ac:dyDescent="0.2">
      <c r="A16" s="11">
        <f>Kalender!N132</f>
        <v>46150</v>
      </c>
      <c r="B16" s="167" t="str">
        <f>Kalender!O132</f>
        <v>Fr</v>
      </c>
      <c r="C16" s="3">
        <v>1</v>
      </c>
      <c r="D16" s="12" t="str">
        <f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4"/>
      <c r="H16" s="4"/>
      <c r="I16" s="4"/>
      <c r="J16" s="9"/>
      <c r="K16" s="41">
        <f t="shared" si="0"/>
        <v>0</v>
      </c>
      <c r="L16" s="148">
        <f t="shared" si="7"/>
        <v>0</v>
      </c>
      <c r="N16" s="15"/>
      <c r="O16" s="327"/>
      <c r="P16" s="328"/>
      <c r="Q16" s="15" t="str">
        <f t="shared" si="1"/>
        <v>Fr</v>
      </c>
      <c r="R16" s="15">
        <f t="shared" si="2"/>
        <v>1</v>
      </c>
      <c r="S16" s="59">
        <f t="shared" ref="S16:S18" si="16">SUM($M$13)</f>
        <v>2</v>
      </c>
      <c r="T16" s="59">
        <f>VLOOKUP(Q16,Varianten_Kombi!M:N,2,0)</f>
        <v>5</v>
      </c>
      <c r="U16" s="59">
        <f t="shared" si="9"/>
        <v>1</v>
      </c>
      <c r="V16" s="59" t="str">
        <f t="shared" si="10"/>
        <v>1251</v>
      </c>
      <c r="W16" s="15">
        <f>VLOOKUP(V16,Varianten_Kombi!$F$4:$H$1123,3,0)</f>
        <v>0</v>
      </c>
      <c r="X16" s="43">
        <f t="shared" si="11"/>
        <v>0</v>
      </c>
      <c r="Y16" s="43">
        <f t="shared" si="12"/>
        <v>0</v>
      </c>
      <c r="Z16" s="122">
        <f t="shared" si="13"/>
        <v>0</v>
      </c>
      <c r="AA16" s="15">
        <f t="shared" si="14"/>
        <v>0</v>
      </c>
    </row>
    <row r="17" spans="1:27" ht="24" customHeight="1" x14ac:dyDescent="0.2">
      <c r="A17" s="11">
        <f>Kalender!N133</f>
        <v>46151</v>
      </c>
      <c r="B17" s="167" t="str">
        <f>Kalender!O133</f>
        <v>Sa</v>
      </c>
      <c r="C17" s="1">
        <v>0</v>
      </c>
      <c r="D17" s="13" t="str">
        <f t="shared" ref="D17:D31" si="17">IF(C17=0,"arbeitsfreier Tag",IF(C17=1,"AZ",IF(C17=2,"gesetzl. Feiertag",IF(C17=3,"Tarifurlaub",IF(C17=4,"Sonderurlaub",IF(C17=5,"krank (Arbeitsunfähigkeit)",IF(C17=6,"Aus-/Weiterbildung/Dienstreise","Zeitausgleich")))))))</f>
        <v>arbeitsfreier Tag</v>
      </c>
      <c r="E17" s="7"/>
      <c r="F17" s="2"/>
      <c r="G17" s="2"/>
      <c r="H17" s="2"/>
      <c r="I17" s="2"/>
      <c r="J17" s="8"/>
      <c r="K17" s="42">
        <f t="shared" si="0"/>
        <v>0</v>
      </c>
      <c r="L17" s="42">
        <f t="shared" si="7"/>
        <v>0</v>
      </c>
      <c r="M17" s="14"/>
      <c r="N17" s="15"/>
      <c r="O17" s="327"/>
      <c r="P17" s="328"/>
      <c r="Q17" s="15" t="str">
        <f t="shared" si="1"/>
        <v>Sa</v>
      </c>
      <c r="R17" s="15">
        <f t="shared" si="2"/>
        <v>1</v>
      </c>
      <c r="S17" s="59">
        <f t="shared" si="16"/>
        <v>2</v>
      </c>
      <c r="T17" s="59">
        <f>VLOOKUP(Q17,Varianten_Kombi!M:N,2,0)</f>
        <v>6</v>
      </c>
      <c r="U17" s="59">
        <f t="shared" si="9"/>
        <v>0</v>
      </c>
      <c r="V17" s="59" t="str">
        <f t="shared" si="10"/>
        <v>1260</v>
      </c>
      <c r="W17" s="15">
        <f>VLOOKUP(V17,Varianten_Kombi!$F$4:$H$1123,3,0)</f>
        <v>0</v>
      </c>
      <c r="X17" s="43">
        <f t="shared" si="11"/>
        <v>0</v>
      </c>
      <c r="Y17" s="43">
        <f t="shared" si="12"/>
        <v>0</v>
      </c>
      <c r="Z17" s="122">
        <f t="shared" si="13"/>
        <v>0</v>
      </c>
      <c r="AA17" s="15">
        <f t="shared" si="14"/>
        <v>0</v>
      </c>
    </row>
    <row r="18" spans="1:27" ht="24" customHeight="1" x14ac:dyDescent="0.2">
      <c r="A18" s="11">
        <f>Kalender!N134</f>
        <v>46152</v>
      </c>
      <c r="B18" s="167" t="str">
        <f>Kalender!O134</f>
        <v>So</v>
      </c>
      <c r="C18" s="1">
        <v>0</v>
      </c>
      <c r="D18" s="13" t="str">
        <f>IF(C18=0,"arbeitsfreier Tag",IF(C18=1,"AZ",IF(C18=2,"gesetzl. Feiertag",IF(C18=3,"Tarifurlaub",IF(C18=4,"Sonderurlaub",IF(C18=5,"krank (Arbeitsunfähigkeit)",IF(C18=6,"Aus-/Weiterbildung/Dienstreise","Zeitausgleich")))))))</f>
        <v>arbeitsfreier Tag</v>
      </c>
      <c r="E18" s="7"/>
      <c r="F18" s="2"/>
      <c r="G18" s="2"/>
      <c r="H18" s="2"/>
      <c r="I18" s="2"/>
      <c r="J18" s="8"/>
      <c r="K18" s="42">
        <f t="shared" si="0"/>
        <v>0</v>
      </c>
      <c r="L18" s="42">
        <f t="shared" si="7"/>
        <v>0</v>
      </c>
      <c r="O18" s="327"/>
      <c r="P18" s="328"/>
      <c r="Q18" s="15" t="str">
        <f t="shared" si="1"/>
        <v>So</v>
      </c>
      <c r="R18" s="15">
        <f t="shared" si="2"/>
        <v>1</v>
      </c>
      <c r="S18" s="59">
        <f t="shared" si="16"/>
        <v>2</v>
      </c>
      <c r="T18" s="59">
        <f>VLOOKUP(Q18,Varianten_Kombi!M:N,2,0)</f>
        <v>7</v>
      </c>
      <c r="U18" s="59">
        <f t="shared" si="9"/>
        <v>0</v>
      </c>
      <c r="V18" s="59" t="str">
        <f t="shared" si="10"/>
        <v>1270</v>
      </c>
      <c r="W18" s="15">
        <f>VLOOKUP(V18,Varianten_Kombi!$F$4:$H$1123,3,0)</f>
        <v>0</v>
      </c>
      <c r="X18" s="43">
        <f t="shared" si="11"/>
        <v>0</v>
      </c>
      <c r="Y18" s="43">
        <f t="shared" si="12"/>
        <v>0</v>
      </c>
      <c r="Z18" s="122">
        <f t="shared" si="13"/>
        <v>0</v>
      </c>
      <c r="AA18" s="15">
        <f t="shared" si="14"/>
        <v>0</v>
      </c>
    </row>
    <row r="19" spans="1:27" ht="24" customHeight="1" x14ac:dyDescent="0.2">
      <c r="A19" s="11">
        <f>Kalender!N135</f>
        <v>46153</v>
      </c>
      <c r="B19" s="167" t="str">
        <f>Kalender!O135</f>
        <v>Mo</v>
      </c>
      <c r="C19" s="3">
        <v>1</v>
      </c>
      <c r="D19" s="12" t="str">
        <f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41">
        <f t="shared" si="0"/>
        <v>0</v>
      </c>
      <c r="L19" s="148">
        <f t="shared" si="7"/>
        <v>0</v>
      </c>
      <c r="M19" s="41">
        <f>SUM(K12:K18)</f>
        <v>0</v>
      </c>
      <c r="N19" s="148">
        <f>SUM(L12:L18)</f>
        <v>0</v>
      </c>
      <c r="O19" s="327"/>
      <c r="P19" s="328"/>
      <c r="Q19" s="15" t="str">
        <f t="shared" si="1"/>
        <v>Mo</v>
      </c>
      <c r="R19" s="15">
        <f t="shared" si="2"/>
        <v>1</v>
      </c>
      <c r="S19" s="59">
        <f>SUM($M$20)</f>
        <v>3</v>
      </c>
      <c r="T19" s="59">
        <f>VLOOKUP(Q19,Varianten_Kombi!M:N,2,0)</f>
        <v>1</v>
      </c>
      <c r="U19" s="59">
        <f t="shared" si="9"/>
        <v>1</v>
      </c>
      <c r="V19" s="59" t="str">
        <f t="shared" si="10"/>
        <v>1311</v>
      </c>
      <c r="W19" s="15">
        <f>VLOOKUP(V19,Varianten_Kombi!$F$4:$H$1123,3,0)</f>
        <v>0</v>
      </c>
      <c r="X19" s="43">
        <f t="shared" si="11"/>
        <v>0</v>
      </c>
      <c r="Y19" s="43">
        <f t="shared" si="12"/>
        <v>0</v>
      </c>
      <c r="Z19" s="122">
        <f t="shared" si="13"/>
        <v>0</v>
      </c>
      <c r="AA19" s="15">
        <f t="shared" si="14"/>
        <v>0</v>
      </c>
    </row>
    <row r="20" spans="1:27" ht="24" customHeight="1" x14ac:dyDescent="0.2">
      <c r="A20" s="11">
        <f>Kalender!N136</f>
        <v>46154</v>
      </c>
      <c r="B20" s="167" t="str">
        <f>Kalender!O136</f>
        <v>Di</v>
      </c>
      <c r="C20" s="3">
        <v>1</v>
      </c>
      <c r="D20" s="12" t="str">
        <f t="shared" ref="D20" si="18">IF(C20=0,"arbeitsfreier Tag",IF(C20=1,"AZ",IF(C20=2,"gesetzl. Feiertag",IF(C20=3,"Tarifurlaub",IF(C20=4,"Sonderurlaub",IF(C20=5,"krank (Arbeitsunfähigkeit)",IF(C20=6,"Aus-/Weiterbildung/Dienstreise","Zeitausgleich")))))))</f>
        <v>AZ</v>
      </c>
      <c r="E20" s="240"/>
      <c r="F20" s="240"/>
      <c r="G20" s="4"/>
      <c r="H20" s="4"/>
      <c r="I20" s="4"/>
      <c r="J20" s="9"/>
      <c r="K20" s="41">
        <f t="shared" si="0"/>
        <v>0</v>
      </c>
      <c r="L20" s="148">
        <f t="shared" si="7"/>
        <v>0</v>
      </c>
      <c r="M20" s="45">
        <v>3</v>
      </c>
      <c r="N20" s="236"/>
      <c r="O20" s="327"/>
      <c r="P20" s="328"/>
      <c r="Q20" s="15" t="str">
        <f t="shared" si="1"/>
        <v>Di</v>
      </c>
      <c r="R20" s="15">
        <f t="shared" si="2"/>
        <v>1</v>
      </c>
      <c r="S20" s="59">
        <f>SUM($M$20)</f>
        <v>3</v>
      </c>
      <c r="T20" s="59">
        <f>VLOOKUP(Q20,Varianten_Kombi!M:N,2,0)</f>
        <v>2</v>
      </c>
      <c r="U20" s="59">
        <f t="shared" si="9"/>
        <v>1</v>
      </c>
      <c r="V20" s="59" t="str">
        <f t="shared" si="10"/>
        <v>1321</v>
      </c>
      <c r="W20" s="15">
        <f>VLOOKUP(V20,Varianten_Kombi!$F$4:$H$1123,3,0)</f>
        <v>0</v>
      </c>
      <c r="X20" s="43">
        <f t="shared" si="11"/>
        <v>0</v>
      </c>
      <c r="Y20" s="43">
        <f t="shared" si="12"/>
        <v>0</v>
      </c>
      <c r="Z20" s="122">
        <f t="shared" si="13"/>
        <v>0</v>
      </c>
      <c r="AA20" s="15">
        <f t="shared" si="14"/>
        <v>0</v>
      </c>
    </row>
    <row r="21" spans="1:27" ht="24" customHeight="1" x14ac:dyDescent="0.2">
      <c r="A21" s="11">
        <f>Kalender!N137</f>
        <v>46155</v>
      </c>
      <c r="B21" s="167" t="str">
        <f>Kalender!O137</f>
        <v>Mi</v>
      </c>
      <c r="C21" s="3">
        <v>1</v>
      </c>
      <c r="D21" s="12" t="str">
        <f>IF(C21=0,"arbeitsfreier Tag",IF(C21=1,"AZ",IF(C21=2,"gesetzl. Feiertag",IF(C21=3,"Tarifurlaub",IF(C21=4,"Sonderurlaub",IF(C21=5,"krank (Arbeitsunfähigkeit)",IF(C21=6,"Aus-/Weiterbildung/Dienstreise","Zeitausgleich")))))))</f>
        <v>AZ</v>
      </c>
      <c r="E21" s="240"/>
      <c r="F21" s="240"/>
      <c r="G21" s="4"/>
      <c r="H21" s="4"/>
      <c r="I21" s="4"/>
      <c r="J21" s="9"/>
      <c r="K21" s="41">
        <f t="shared" si="0"/>
        <v>0</v>
      </c>
      <c r="L21" s="148">
        <f t="shared" si="7"/>
        <v>0</v>
      </c>
      <c r="M21" s="45"/>
      <c r="N21" s="236"/>
      <c r="O21" s="327"/>
      <c r="P21" s="328"/>
      <c r="Q21" s="15" t="str">
        <f t="shared" si="1"/>
        <v>Mi</v>
      </c>
      <c r="R21" s="15">
        <f t="shared" si="2"/>
        <v>1</v>
      </c>
      <c r="S21" s="59">
        <f>SUM($M$20)</f>
        <v>3</v>
      </c>
      <c r="T21" s="59">
        <f>VLOOKUP(Q21,Varianten_Kombi!M:N,2,0)</f>
        <v>3</v>
      </c>
      <c r="U21" s="59">
        <f t="shared" si="9"/>
        <v>1</v>
      </c>
      <c r="V21" s="59" t="str">
        <f t="shared" si="10"/>
        <v>1331</v>
      </c>
      <c r="W21" s="15">
        <f>VLOOKUP(V21,Varianten_Kombi!$F$4:$H$1123,3,0)</f>
        <v>0</v>
      </c>
      <c r="X21" s="43">
        <f t="shared" si="11"/>
        <v>0</v>
      </c>
      <c r="Y21" s="43">
        <f t="shared" si="12"/>
        <v>0</v>
      </c>
      <c r="Z21" s="122">
        <f t="shared" si="13"/>
        <v>0</v>
      </c>
      <c r="AA21" s="15">
        <f t="shared" si="14"/>
        <v>0</v>
      </c>
    </row>
    <row r="22" spans="1:27" ht="24" customHeight="1" x14ac:dyDescent="0.2">
      <c r="A22" s="11">
        <f>Kalender!N138</f>
        <v>46156</v>
      </c>
      <c r="B22" s="167" t="str">
        <f>Kalender!O138</f>
        <v>Do</v>
      </c>
      <c r="C22" s="173">
        <v>2</v>
      </c>
      <c r="D22" s="174" t="str">
        <f>IF(C22=0,"arbeitsfreier Tag",IF(C22=1,"AZ",IF(C22=2,"gesetzl. Feiertag",IF(C22=3,"Tarifurlaub",IF(C22=4,"Sonderurlaub",IF(C22=5,"krank (Arbeitsunfähigkeit)",IF(C22=6,"Aus-/Weiterbildung/Dienstreise","Zeitausgleich")))))))</f>
        <v>gesetzl. Feiertag</v>
      </c>
      <c r="E22" s="175"/>
      <c r="F22" s="176"/>
      <c r="G22" s="176"/>
      <c r="H22" s="176"/>
      <c r="I22" s="176"/>
      <c r="J22" s="177"/>
      <c r="K22" s="178">
        <f t="shared" si="0"/>
        <v>0</v>
      </c>
      <c r="L22" s="179">
        <f t="shared" si="7"/>
        <v>0</v>
      </c>
      <c r="O22" s="327"/>
      <c r="P22" s="328"/>
      <c r="Q22" s="15" t="str">
        <f t="shared" si="1"/>
        <v>Do</v>
      </c>
      <c r="R22" s="15">
        <f t="shared" si="2"/>
        <v>1</v>
      </c>
      <c r="S22" s="59">
        <f>SUM($M$20)</f>
        <v>3</v>
      </c>
      <c r="T22" s="59">
        <f>VLOOKUP(Q22,Varianten_Kombi!M:N,2,0)</f>
        <v>4</v>
      </c>
      <c r="U22" s="59">
        <f t="shared" si="9"/>
        <v>2</v>
      </c>
      <c r="V22" s="59" t="str">
        <f t="shared" si="10"/>
        <v>1342</v>
      </c>
      <c r="W22" s="15">
        <f>VLOOKUP(V22,Varianten_Kombi!$F$4:$H$1123,3,0)</f>
        <v>0</v>
      </c>
      <c r="X22" s="43">
        <f t="shared" si="11"/>
        <v>0</v>
      </c>
      <c r="Y22" s="43">
        <f t="shared" si="12"/>
        <v>0</v>
      </c>
      <c r="Z22" s="122">
        <f t="shared" si="13"/>
        <v>0</v>
      </c>
      <c r="AA22" s="15">
        <f t="shared" si="14"/>
        <v>0</v>
      </c>
    </row>
    <row r="23" spans="1:27" ht="24" customHeight="1" x14ac:dyDescent="0.2">
      <c r="A23" s="11">
        <f>Kalender!N139</f>
        <v>46157</v>
      </c>
      <c r="B23" s="167" t="str">
        <f>Kalender!O139</f>
        <v>Fr</v>
      </c>
      <c r="C23" s="3">
        <v>1</v>
      </c>
      <c r="D23" s="12" t="str">
        <f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4"/>
      <c r="H23" s="4"/>
      <c r="I23" s="4"/>
      <c r="J23" s="9"/>
      <c r="K23" s="41">
        <f t="shared" si="0"/>
        <v>0</v>
      </c>
      <c r="L23" s="148">
        <f t="shared" si="7"/>
        <v>0</v>
      </c>
      <c r="O23" s="327"/>
      <c r="P23" s="328"/>
      <c r="Q23" s="15" t="str">
        <f t="shared" si="1"/>
        <v>Fr</v>
      </c>
      <c r="R23" s="15">
        <f t="shared" si="2"/>
        <v>1</v>
      </c>
      <c r="S23" s="59">
        <f t="shared" ref="S23:S25" si="19">SUM($M$20)</f>
        <v>3</v>
      </c>
      <c r="T23" s="59">
        <f>VLOOKUP(Q23,Varianten_Kombi!M:N,2,0)</f>
        <v>5</v>
      </c>
      <c r="U23" s="59">
        <f t="shared" si="9"/>
        <v>1</v>
      </c>
      <c r="V23" s="59" t="str">
        <f t="shared" si="10"/>
        <v>1351</v>
      </c>
      <c r="W23" s="15">
        <f>VLOOKUP(V23,Varianten_Kombi!$F$4:$H$1123,3,0)</f>
        <v>0</v>
      </c>
      <c r="X23" s="43">
        <f t="shared" si="11"/>
        <v>0</v>
      </c>
      <c r="Y23" s="43">
        <f t="shared" si="12"/>
        <v>0</v>
      </c>
      <c r="Z23" s="122">
        <f t="shared" si="13"/>
        <v>0</v>
      </c>
      <c r="AA23" s="15">
        <f t="shared" si="14"/>
        <v>0</v>
      </c>
    </row>
    <row r="24" spans="1:27" ht="24" customHeight="1" x14ac:dyDescent="0.2">
      <c r="A24" s="11">
        <f>Kalender!N140</f>
        <v>46158</v>
      </c>
      <c r="B24" s="167" t="str">
        <f>Kalender!O140</f>
        <v>Sa</v>
      </c>
      <c r="C24" s="1">
        <v>0</v>
      </c>
      <c r="D24" s="13" t="str">
        <f t="shared" si="17"/>
        <v>arbeitsfreier Tag</v>
      </c>
      <c r="E24" s="7"/>
      <c r="F24" s="2"/>
      <c r="G24" s="2"/>
      <c r="H24" s="2"/>
      <c r="I24" s="2"/>
      <c r="J24" s="8"/>
      <c r="K24" s="42">
        <f t="shared" si="0"/>
        <v>0</v>
      </c>
      <c r="L24" s="42">
        <f t="shared" si="7"/>
        <v>0</v>
      </c>
      <c r="O24" s="327"/>
      <c r="P24" s="328"/>
      <c r="Q24" s="15" t="str">
        <f t="shared" si="1"/>
        <v>Sa</v>
      </c>
      <c r="R24" s="15">
        <f t="shared" si="2"/>
        <v>1</v>
      </c>
      <c r="S24" s="59">
        <f t="shared" si="19"/>
        <v>3</v>
      </c>
      <c r="T24" s="59">
        <f>VLOOKUP(Q24,Varianten_Kombi!M:N,2,0)</f>
        <v>6</v>
      </c>
      <c r="U24" s="59">
        <f t="shared" si="9"/>
        <v>0</v>
      </c>
      <c r="V24" s="59" t="str">
        <f t="shared" si="10"/>
        <v>1360</v>
      </c>
      <c r="W24" s="15">
        <f>VLOOKUP(V24,Varianten_Kombi!$F$4:$H$1123,3,0)</f>
        <v>0</v>
      </c>
      <c r="X24" s="43">
        <f t="shared" si="11"/>
        <v>0</v>
      </c>
      <c r="Y24" s="43">
        <f t="shared" si="12"/>
        <v>0</v>
      </c>
      <c r="Z24" s="122">
        <f t="shared" si="13"/>
        <v>0</v>
      </c>
      <c r="AA24" s="15">
        <f t="shared" si="14"/>
        <v>0</v>
      </c>
    </row>
    <row r="25" spans="1:27" ht="24" customHeight="1" x14ac:dyDescent="0.2">
      <c r="A25" s="11">
        <f>Kalender!N141</f>
        <v>46159</v>
      </c>
      <c r="B25" s="167" t="str">
        <f>Kalender!O141</f>
        <v>So</v>
      </c>
      <c r="C25" s="1">
        <v>0</v>
      </c>
      <c r="D25" s="13" t="str">
        <f>IF(C25=0,"arbeitsfreier Tag",IF(C25=1,"AZ",IF(C25=2,"gesetzl. Feiertag",IF(C25=3,"Tarifurlaub",IF(C25=4,"Sonderurlaub",IF(C25=5,"krank (Arbeitsunfähigkeit)",IF(C25=6,"Aus-/Weiterbildung/Dienstreise","Zeitausgleich")))))))</f>
        <v>arbeitsfreier Tag</v>
      </c>
      <c r="E25" s="7"/>
      <c r="F25" s="2"/>
      <c r="G25" s="2"/>
      <c r="H25" s="2"/>
      <c r="I25" s="2"/>
      <c r="J25" s="8"/>
      <c r="K25" s="42">
        <f t="shared" si="0"/>
        <v>0</v>
      </c>
      <c r="L25" s="42">
        <f t="shared" si="7"/>
        <v>0</v>
      </c>
      <c r="O25" s="327"/>
      <c r="P25" s="328"/>
      <c r="Q25" s="15" t="str">
        <f t="shared" si="1"/>
        <v>So</v>
      </c>
      <c r="R25" s="15">
        <f t="shared" si="2"/>
        <v>1</v>
      </c>
      <c r="S25" s="59">
        <f t="shared" si="19"/>
        <v>3</v>
      </c>
      <c r="T25" s="59">
        <f>VLOOKUP(Q25,Varianten_Kombi!M:N,2,0)</f>
        <v>7</v>
      </c>
      <c r="U25" s="59">
        <f t="shared" si="9"/>
        <v>0</v>
      </c>
      <c r="V25" s="59" t="str">
        <f t="shared" si="10"/>
        <v>1370</v>
      </c>
      <c r="W25" s="15">
        <f>VLOOKUP(V25,Varianten_Kombi!$F$4:$H$1123,3,0)</f>
        <v>0</v>
      </c>
      <c r="X25" s="43">
        <f t="shared" si="11"/>
        <v>0</v>
      </c>
      <c r="Y25" s="43">
        <f t="shared" si="12"/>
        <v>0</v>
      </c>
      <c r="Z25" s="122">
        <f t="shared" si="13"/>
        <v>0</v>
      </c>
      <c r="AA25" s="15">
        <f t="shared" si="14"/>
        <v>0</v>
      </c>
    </row>
    <row r="26" spans="1:27" ht="24" customHeight="1" x14ac:dyDescent="0.2">
      <c r="A26" s="11">
        <f>Kalender!N142</f>
        <v>46160</v>
      </c>
      <c r="B26" s="167" t="str">
        <f>Kalender!O142</f>
        <v>Mo</v>
      </c>
      <c r="C26" s="3">
        <v>1</v>
      </c>
      <c r="D26" s="12" t="str">
        <f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41">
        <f t="shared" si="0"/>
        <v>0</v>
      </c>
      <c r="L26" s="148">
        <f t="shared" si="7"/>
        <v>0</v>
      </c>
      <c r="M26" s="41">
        <f>SUM(K19:K25)</f>
        <v>0</v>
      </c>
      <c r="N26" s="148">
        <f>SUM(L19:L25)</f>
        <v>0</v>
      </c>
      <c r="O26" s="327"/>
      <c r="P26" s="328"/>
      <c r="Q26" s="15" t="str">
        <f t="shared" si="1"/>
        <v>Mo</v>
      </c>
      <c r="R26" s="15">
        <f t="shared" si="2"/>
        <v>1</v>
      </c>
      <c r="S26" s="59">
        <f t="shared" ref="S26:S32" si="20">SUM($M$27)</f>
        <v>4</v>
      </c>
      <c r="T26" s="59">
        <f>VLOOKUP(Q26,Varianten_Kombi!M:N,2,0)</f>
        <v>1</v>
      </c>
      <c r="U26" s="59">
        <f t="shared" si="9"/>
        <v>1</v>
      </c>
      <c r="V26" s="59" t="str">
        <f t="shared" si="10"/>
        <v>1411</v>
      </c>
      <c r="W26" s="15">
        <f>VLOOKUP(V26,Varianten_Kombi!$F$4:$H$1123,3,0)</f>
        <v>0</v>
      </c>
      <c r="X26" s="43">
        <f t="shared" si="11"/>
        <v>0</v>
      </c>
      <c r="Y26" s="43">
        <f t="shared" si="12"/>
        <v>0</v>
      </c>
      <c r="Z26" s="122">
        <f t="shared" si="13"/>
        <v>0</v>
      </c>
      <c r="AA26" s="15">
        <f t="shared" si="14"/>
        <v>0</v>
      </c>
    </row>
    <row r="27" spans="1:27" ht="24" customHeight="1" x14ac:dyDescent="0.2">
      <c r="A27" s="11">
        <f>Kalender!N143</f>
        <v>46161</v>
      </c>
      <c r="B27" s="167" t="str">
        <f>Kalender!O143</f>
        <v>Di</v>
      </c>
      <c r="C27" s="3">
        <v>1</v>
      </c>
      <c r="D27" s="12" t="str">
        <f t="shared" ref="D27" si="21">IF(C27=0,"arbeitsfreier Tag",IF(C27=1,"AZ",IF(C27=2,"gesetzl. Feiertag",IF(C27=3,"Tarifurlaub",IF(C27=4,"Sonderurlaub",IF(C27=5,"krank (Arbeitsunfähigkeit)",IF(C27=6,"Aus-/Weiterbildung/Dienstreise","Zeitausgleich")))))))</f>
        <v>AZ</v>
      </c>
      <c r="E27" s="240"/>
      <c r="F27" s="240"/>
      <c r="G27" s="4"/>
      <c r="H27" s="4"/>
      <c r="I27" s="4"/>
      <c r="J27" s="9"/>
      <c r="K27" s="41">
        <f t="shared" si="0"/>
        <v>0</v>
      </c>
      <c r="L27" s="148">
        <f t="shared" si="7"/>
        <v>0</v>
      </c>
      <c r="M27" s="45">
        <v>4</v>
      </c>
      <c r="N27" s="236"/>
      <c r="O27" s="327"/>
      <c r="P27" s="328"/>
      <c r="Q27" s="15" t="str">
        <f t="shared" si="1"/>
        <v>Di</v>
      </c>
      <c r="R27" s="15">
        <f t="shared" si="2"/>
        <v>1</v>
      </c>
      <c r="S27" s="59">
        <f t="shared" si="20"/>
        <v>4</v>
      </c>
      <c r="T27" s="59">
        <f>VLOOKUP(Q27,Varianten_Kombi!M:N,2,0)</f>
        <v>2</v>
      </c>
      <c r="U27" s="59">
        <f t="shared" si="9"/>
        <v>1</v>
      </c>
      <c r="V27" s="59" t="str">
        <f t="shared" si="10"/>
        <v>1421</v>
      </c>
      <c r="W27" s="15">
        <f>VLOOKUP(V27,Varianten_Kombi!$F$4:$H$1123,3,0)</f>
        <v>0</v>
      </c>
      <c r="X27" s="43">
        <f t="shared" si="11"/>
        <v>0</v>
      </c>
      <c r="Y27" s="43">
        <f t="shared" si="12"/>
        <v>0</v>
      </c>
      <c r="Z27" s="122">
        <f t="shared" si="13"/>
        <v>0</v>
      </c>
      <c r="AA27" s="15">
        <f t="shared" si="14"/>
        <v>0</v>
      </c>
    </row>
    <row r="28" spans="1:27" ht="24" customHeight="1" x14ac:dyDescent="0.2">
      <c r="A28" s="11">
        <f>Kalender!N144</f>
        <v>46162</v>
      </c>
      <c r="B28" s="167" t="str">
        <f>Kalender!O144</f>
        <v>Mi</v>
      </c>
      <c r="C28" s="3">
        <v>1</v>
      </c>
      <c r="D28" s="12" t="str">
        <f>IF(C28=0,"arbeitsfreier Tag",IF(C28=1,"AZ",IF(C28=2,"gesetzl. Feiertag",IF(C28=3,"Tarifurlaub",IF(C28=4,"Sonderurlaub",IF(C28=5,"krank (Arbeitsunfähigkeit)",IF(C28=6,"Aus-/Weiterbildung/Dienstreise","Zeitausgleich")))))))</f>
        <v>AZ</v>
      </c>
      <c r="E28" s="240"/>
      <c r="F28" s="240"/>
      <c r="G28" s="4"/>
      <c r="H28" s="4"/>
      <c r="I28" s="4"/>
      <c r="J28" s="9"/>
      <c r="K28" s="41">
        <f t="shared" si="0"/>
        <v>0</v>
      </c>
      <c r="L28" s="148">
        <f t="shared" si="7"/>
        <v>0</v>
      </c>
      <c r="M28" s="45"/>
      <c r="N28" s="236"/>
      <c r="O28" s="327"/>
      <c r="P28" s="328"/>
      <c r="Q28" s="15" t="str">
        <f t="shared" si="1"/>
        <v>Mi</v>
      </c>
      <c r="R28" s="15">
        <f t="shared" si="2"/>
        <v>1</v>
      </c>
      <c r="S28" s="59">
        <f t="shared" si="20"/>
        <v>4</v>
      </c>
      <c r="T28" s="59">
        <f>VLOOKUP(Q28,Varianten_Kombi!M:N,2,0)</f>
        <v>3</v>
      </c>
      <c r="U28" s="59">
        <f t="shared" si="9"/>
        <v>1</v>
      </c>
      <c r="V28" s="59" t="str">
        <f t="shared" si="10"/>
        <v>1431</v>
      </c>
      <c r="W28" s="15">
        <f>VLOOKUP(V28,Varianten_Kombi!$F$4:$H$1123,3,0)</f>
        <v>0</v>
      </c>
      <c r="X28" s="43">
        <f t="shared" si="11"/>
        <v>0</v>
      </c>
      <c r="Y28" s="43">
        <f t="shared" si="12"/>
        <v>0</v>
      </c>
      <c r="Z28" s="122">
        <f t="shared" si="13"/>
        <v>0</v>
      </c>
      <c r="AA28" s="15">
        <f t="shared" si="14"/>
        <v>0</v>
      </c>
    </row>
    <row r="29" spans="1:27" ht="24" customHeight="1" x14ac:dyDescent="0.2">
      <c r="A29" s="11">
        <f>Kalender!N145</f>
        <v>46163</v>
      </c>
      <c r="B29" s="167" t="str">
        <f>Kalender!O145</f>
        <v>Do</v>
      </c>
      <c r="C29" s="3">
        <v>1</v>
      </c>
      <c r="D29" s="12" t="str">
        <f>IF(C29=0,"arbeitsfreier Tag",IF(C29=1,"AZ",IF(C29=2,"gesetzl. Feiertag",IF(C29=3,"Tarifurlaub",IF(C29=4,"Sonderurlaub",IF(C29=5,"krank (Arbeitsunfähigkeit)",IF(C29=6,"Aus-/Weiterbildung/Dienstreise","Zeitausgleich")))))))</f>
        <v>AZ</v>
      </c>
      <c r="E29" s="240"/>
      <c r="F29" s="240"/>
      <c r="G29" s="4"/>
      <c r="H29" s="4"/>
      <c r="I29" s="4"/>
      <c r="J29" s="9"/>
      <c r="K29" s="41">
        <f t="shared" si="0"/>
        <v>0</v>
      </c>
      <c r="L29" s="148">
        <f t="shared" si="7"/>
        <v>0</v>
      </c>
      <c r="O29" s="327"/>
      <c r="P29" s="328"/>
      <c r="Q29" s="15" t="str">
        <f t="shared" si="1"/>
        <v>Do</v>
      </c>
      <c r="R29" s="15">
        <f t="shared" si="2"/>
        <v>1</v>
      </c>
      <c r="S29" s="59">
        <f t="shared" si="20"/>
        <v>4</v>
      </c>
      <c r="T29" s="59">
        <f>VLOOKUP(Q29,Varianten_Kombi!M:N,2,0)</f>
        <v>4</v>
      </c>
      <c r="U29" s="59">
        <f t="shared" si="9"/>
        <v>1</v>
      </c>
      <c r="V29" s="59" t="str">
        <f t="shared" si="10"/>
        <v>1441</v>
      </c>
      <c r="W29" s="15">
        <f>VLOOKUP(V29,Varianten_Kombi!$F$4:$H$1123,3,0)</f>
        <v>0</v>
      </c>
      <c r="X29" s="43">
        <f t="shared" si="11"/>
        <v>0</v>
      </c>
      <c r="Y29" s="43">
        <f t="shared" si="12"/>
        <v>0</v>
      </c>
      <c r="Z29" s="122">
        <f t="shared" si="13"/>
        <v>0</v>
      </c>
      <c r="AA29" s="15">
        <f t="shared" si="14"/>
        <v>0</v>
      </c>
    </row>
    <row r="30" spans="1:27" ht="24" customHeight="1" x14ac:dyDescent="0.2">
      <c r="A30" s="11">
        <f>Kalender!N146</f>
        <v>46164</v>
      </c>
      <c r="B30" s="167" t="str">
        <f>Kalender!O146</f>
        <v>Fr</v>
      </c>
      <c r="C30" s="3">
        <v>1</v>
      </c>
      <c r="D30" s="12" t="str">
        <f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4"/>
      <c r="H30" s="4"/>
      <c r="I30" s="4"/>
      <c r="J30" s="9"/>
      <c r="K30" s="41">
        <f t="shared" si="0"/>
        <v>0</v>
      </c>
      <c r="L30" s="148">
        <f t="shared" si="7"/>
        <v>0</v>
      </c>
      <c r="O30" s="327"/>
      <c r="P30" s="328"/>
      <c r="Q30" s="15" t="str">
        <f t="shared" si="1"/>
        <v>Fr</v>
      </c>
      <c r="R30" s="15">
        <f t="shared" si="2"/>
        <v>1</v>
      </c>
      <c r="S30" s="59">
        <f t="shared" si="20"/>
        <v>4</v>
      </c>
      <c r="T30" s="59">
        <f>VLOOKUP(Q30,Varianten_Kombi!M:N,2,0)</f>
        <v>5</v>
      </c>
      <c r="U30" s="59">
        <f t="shared" si="9"/>
        <v>1</v>
      </c>
      <c r="V30" s="59" t="str">
        <f t="shared" si="10"/>
        <v>1451</v>
      </c>
      <c r="W30" s="15">
        <f>VLOOKUP(V30,Varianten_Kombi!$F$4:$H$1123,3,0)</f>
        <v>0</v>
      </c>
      <c r="X30" s="43">
        <f t="shared" si="11"/>
        <v>0</v>
      </c>
      <c r="Y30" s="43">
        <f t="shared" si="12"/>
        <v>0</v>
      </c>
      <c r="Z30" s="122">
        <f t="shared" si="13"/>
        <v>0</v>
      </c>
      <c r="AA30" s="15">
        <f t="shared" si="14"/>
        <v>0</v>
      </c>
    </row>
    <row r="31" spans="1:27" ht="24" customHeight="1" x14ac:dyDescent="0.2">
      <c r="A31" s="11">
        <f>Kalender!N147</f>
        <v>46165</v>
      </c>
      <c r="B31" s="167" t="str">
        <f>Kalender!O147</f>
        <v>Sa</v>
      </c>
      <c r="C31" s="1">
        <v>0</v>
      </c>
      <c r="D31" s="13" t="str">
        <f t="shared" si="17"/>
        <v>arbeitsfreier Tag</v>
      </c>
      <c r="E31" s="7"/>
      <c r="F31" s="2"/>
      <c r="G31" s="2"/>
      <c r="H31" s="2"/>
      <c r="I31" s="2"/>
      <c r="J31" s="8"/>
      <c r="K31" s="42">
        <f t="shared" si="0"/>
        <v>0</v>
      </c>
      <c r="L31" s="42">
        <f t="shared" si="7"/>
        <v>0</v>
      </c>
      <c r="O31" s="327"/>
      <c r="P31" s="328"/>
      <c r="Q31" s="15" t="str">
        <f t="shared" si="1"/>
        <v>Sa</v>
      </c>
      <c r="R31" s="15">
        <f t="shared" si="2"/>
        <v>1</v>
      </c>
      <c r="S31" s="59">
        <f t="shared" si="20"/>
        <v>4</v>
      </c>
      <c r="T31" s="59">
        <f>VLOOKUP(Q31,Varianten_Kombi!M:N,2,0)</f>
        <v>6</v>
      </c>
      <c r="U31" s="59">
        <f t="shared" si="9"/>
        <v>0</v>
      </c>
      <c r="V31" s="59" t="str">
        <f t="shared" si="10"/>
        <v>1460</v>
      </c>
      <c r="W31" s="15">
        <f>VLOOKUP(V31,Varianten_Kombi!$F$4:$H$1123,3,0)</f>
        <v>0</v>
      </c>
      <c r="X31" s="43">
        <f t="shared" si="11"/>
        <v>0</v>
      </c>
      <c r="Y31" s="43">
        <f t="shared" si="12"/>
        <v>0</v>
      </c>
      <c r="Z31" s="122">
        <f t="shared" si="13"/>
        <v>0</v>
      </c>
      <c r="AA31" s="15">
        <f t="shared" si="14"/>
        <v>0</v>
      </c>
    </row>
    <row r="32" spans="1:27" ht="24" customHeight="1" x14ac:dyDescent="0.2">
      <c r="A32" s="11">
        <f>Kalender!N148</f>
        <v>46166</v>
      </c>
      <c r="B32" s="167" t="str">
        <f>Kalender!O148</f>
        <v>So</v>
      </c>
      <c r="C32" s="1">
        <v>0</v>
      </c>
      <c r="D32" s="13" t="str">
        <f>IF(C32=0,"arbeitsfreier Tag",IF(C32=1,"AZ",IF(C32=2,"gesetzl. Feiertag",IF(C32=3,"Tarifurlaub",IF(C32=4,"Sonderurlaub",IF(C32=5,"krank (Arbeitsunfähigkeit)",IF(C32=6,"Aus-/Weiterbildung/Dienstreise","Zeitausgleich")))))))</f>
        <v>arbeitsfreier Tag</v>
      </c>
      <c r="E32" s="7"/>
      <c r="F32" s="2"/>
      <c r="G32" s="2"/>
      <c r="H32" s="2"/>
      <c r="I32" s="2"/>
      <c r="J32" s="8"/>
      <c r="K32" s="42">
        <f t="shared" si="0"/>
        <v>0</v>
      </c>
      <c r="L32" s="42">
        <f t="shared" si="7"/>
        <v>0</v>
      </c>
      <c r="O32" s="327"/>
      <c r="P32" s="328"/>
      <c r="Q32" s="15" t="str">
        <f t="shared" si="1"/>
        <v>So</v>
      </c>
      <c r="R32" s="15">
        <f t="shared" si="2"/>
        <v>1</v>
      </c>
      <c r="S32" s="59">
        <f t="shared" si="20"/>
        <v>4</v>
      </c>
      <c r="T32" s="59">
        <f>VLOOKUP(Q32,Varianten_Kombi!M:N,2,0)</f>
        <v>7</v>
      </c>
      <c r="U32" s="59">
        <f t="shared" si="9"/>
        <v>0</v>
      </c>
      <c r="V32" s="59" t="str">
        <f t="shared" si="10"/>
        <v>1470</v>
      </c>
      <c r="W32" s="15">
        <f>VLOOKUP(V32,Varianten_Kombi!$F$4:$H$1123,3,0)</f>
        <v>0</v>
      </c>
      <c r="X32" s="43">
        <f t="shared" si="11"/>
        <v>0</v>
      </c>
      <c r="Y32" s="43">
        <f t="shared" si="12"/>
        <v>0</v>
      </c>
      <c r="Z32" s="122">
        <f t="shared" si="13"/>
        <v>0</v>
      </c>
      <c r="AA32" s="15">
        <f t="shared" si="14"/>
        <v>0</v>
      </c>
    </row>
    <row r="33" spans="1:27" ht="24" customHeight="1" x14ac:dyDescent="0.2">
      <c r="A33" s="11">
        <f>Kalender!N149</f>
        <v>46167</v>
      </c>
      <c r="B33" s="167" t="str">
        <f>Kalender!O149</f>
        <v>Mo</v>
      </c>
      <c r="C33" s="173">
        <v>2</v>
      </c>
      <c r="D33" s="174" t="str">
        <f>IF(C33=0,"arbeitsfreier Tag",IF(C33=1,"AZ",IF(C33=2,"gesetzl. Feiertag",IF(C33=3,"Tarifurlaub",IF(C33=4,"Sonderurlaub",IF(C33=5,"krank (Arbeitsunfähigkeit)",IF(C33=6,"Aus-/Weiterbildung/Dienstreise","Zeitausgleich")))))))</f>
        <v>gesetzl. Feiertag</v>
      </c>
      <c r="E33" s="175"/>
      <c r="F33" s="176"/>
      <c r="G33" s="176"/>
      <c r="H33" s="176"/>
      <c r="I33" s="176"/>
      <c r="J33" s="177"/>
      <c r="K33" s="178">
        <f t="shared" si="0"/>
        <v>0</v>
      </c>
      <c r="L33" s="179">
        <f t="shared" si="7"/>
        <v>0</v>
      </c>
      <c r="M33" s="149">
        <f>SUM(K26:K32)</f>
        <v>0</v>
      </c>
      <c r="N33" s="151">
        <f>SUM(L26:L32)</f>
        <v>0</v>
      </c>
      <c r="O33" s="327"/>
      <c r="P33" s="328"/>
      <c r="Q33" s="15" t="str">
        <f t="shared" si="1"/>
        <v>Mo</v>
      </c>
      <c r="R33" s="15">
        <f t="shared" si="2"/>
        <v>1</v>
      </c>
      <c r="S33" s="59">
        <f t="shared" ref="S33:S35" si="22">SUM($M$34)</f>
        <v>5</v>
      </c>
      <c r="T33" s="59">
        <f>VLOOKUP(Q33,Varianten_Kombi!M:N,2,0)</f>
        <v>1</v>
      </c>
      <c r="U33" s="59">
        <f t="shared" si="9"/>
        <v>2</v>
      </c>
      <c r="V33" s="59" t="str">
        <f t="shared" si="10"/>
        <v>1512</v>
      </c>
      <c r="W33" s="15">
        <f>VLOOKUP(V33,Varianten_Kombi!$F$4:$H$1123,3,0)</f>
        <v>0</v>
      </c>
      <c r="X33" s="43">
        <f t="shared" si="11"/>
        <v>0</v>
      </c>
      <c r="Y33" s="43">
        <f t="shared" si="12"/>
        <v>0</v>
      </c>
      <c r="Z33" s="122">
        <f t="shared" si="13"/>
        <v>0</v>
      </c>
      <c r="AA33" s="15">
        <f t="shared" si="14"/>
        <v>0</v>
      </c>
    </row>
    <row r="34" spans="1:27" ht="24" customHeight="1" x14ac:dyDescent="0.2">
      <c r="A34" s="11">
        <f>Kalender!N150</f>
        <v>46168</v>
      </c>
      <c r="B34" s="167" t="str">
        <f>Kalender!O150</f>
        <v>Di</v>
      </c>
      <c r="C34" s="3">
        <v>1</v>
      </c>
      <c r="D34" s="12" t="str">
        <f>IF(C34=0,"arbeitsfreier Tag",IF(C34=1,"AZ",IF(C34=2,"gesetzl. Feiertag",IF(C34=3,"Tarifurlaub",IF(C34=4,"Sonderurlaub",IF(C34=5,"krank (Arbeitsunfähigkeit)",IF(C34=6,"Aus-/Weiterbildung/Dienstreise","Zeitausgleich")))))))</f>
        <v>AZ</v>
      </c>
      <c r="E34" s="240"/>
      <c r="F34" s="240"/>
      <c r="G34" s="4"/>
      <c r="H34" s="4"/>
      <c r="I34" s="4"/>
      <c r="J34" s="296"/>
      <c r="K34" s="41">
        <f t="shared" si="0"/>
        <v>0</v>
      </c>
      <c r="L34" s="37">
        <f t="shared" si="7"/>
        <v>0</v>
      </c>
      <c r="M34" s="237">
        <v>5</v>
      </c>
      <c r="N34" s="236"/>
      <c r="O34" s="327"/>
      <c r="P34" s="328"/>
      <c r="Q34" s="15" t="str">
        <f t="shared" si="1"/>
        <v>Di</v>
      </c>
      <c r="R34" s="15">
        <f t="shared" si="2"/>
        <v>1</v>
      </c>
      <c r="S34" s="59">
        <f t="shared" si="22"/>
        <v>5</v>
      </c>
      <c r="T34" s="59">
        <f>VLOOKUP(Q34,Varianten_Kombi!M:N,2,0)</f>
        <v>2</v>
      </c>
      <c r="U34" s="59">
        <f t="shared" si="9"/>
        <v>1</v>
      </c>
      <c r="V34" s="59" t="str">
        <f t="shared" si="10"/>
        <v>1521</v>
      </c>
      <c r="W34" s="15">
        <f>VLOOKUP(V34,Varianten_Kombi!$F$4:$H$1123,3,0)</f>
        <v>0</v>
      </c>
      <c r="X34" s="43">
        <f t="shared" si="11"/>
        <v>0</v>
      </c>
      <c r="Y34" s="43">
        <f t="shared" si="12"/>
        <v>0</v>
      </c>
      <c r="Z34" s="122">
        <f t="shared" si="13"/>
        <v>0</v>
      </c>
      <c r="AA34" s="15">
        <f t="shared" si="14"/>
        <v>0</v>
      </c>
    </row>
    <row r="35" spans="1:27" ht="24" customHeight="1" x14ac:dyDescent="0.2">
      <c r="A35" s="11">
        <f>Kalender!N151</f>
        <v>46169</v>
      </c>
      <c r="B35" s="167" t="str">
        <f>Kalender!O151</f>
        <v>Mi</v>
      </c>
      <c r="C35" s="3">
        <v>1</v>
      </c>
      <c r="D35" s="12" t="str">
        <f>IF(C35=0,"arbeitsfreier Tag",IF(C35=1,"AZ",IF(C35=2,"gesetzl. Feiertag",IF(C35=3,"Tarifurlaub",IF(C35=4,"Sonderurlaub",IF(C35=5,"krank (Arbeitsunfähigkeit)",IF(C35=6,"Aus-/Weiterbildung/Dienstreise","Zeitausgleich")))))))</f>
        <v>AZ</v>
      </c>
      <c r="E35" s="240"/>
      <c r="F35" s="240"/>
      <c r="G35" s="4"/>
      <c r="H35" s="4"/>
      <c r="I35" s="4"/>
      <c r="J35" s="296"/>
      <c r="K35" s="41">
        <f t="shared" si="0"/>
        <v>0</v>
      </c>
      <c r="L35" s="37">
        <f t="shared" si="7"/>
        <v>0</v>
      </c>
      <c r="M35" s="206"/>
      <c r="N35" s="206"/>
      <c r="O35" s="152"/>
      <c r="P35" s="153"/>
      <c r="Q35" s="15" t="str">
        <f t="shared" si="1"/>
        <v>Mi</v>
      </c>
      <c r="R35" s="15">
        <f t="shared" si="2"/>
        <v>1</v>
      </c>
      <c r="S35" s="59">
        <f t="shared" si="22"/>
        <v>5</v>
      </c>
      <c r="T35" s="59">
        <f>VLOOKUP(Q35,Varianten_Kombi!M:N,2,0)</f>
        <v>3</v>
      </c>
      <c r="U35" s="59">
        <f t="shared" si="9"/>
        <v>1</v>
      </c>
      <c r="V35" s="59" t="str">
        <f t="shared" si="10"/>
        <v>1531</v>
      </c>
      <c r="W35" s="15">
        <f>VLOOKUP(V35,Varianten_Kombi!$F$4:$H$1123,3,0)</f>
        <v>0</v>
      </c>
      <c r="X35" s="43">
        <f t="shared" si="11"/>
        <v>0</v>
      </c>
      <c r="Y35" s="43">
        <f t="shared" si="12"/>
        <v>0</v>
      </c>
      <c r="Z35" s="122">
        <f t="shared" si="13"/>
        <v>0</v>
      </c>
      <c r="AA35" s="15">
        <f t="shared" si="14"/>
        <v>0</v>
      </c>
    </row>
    <row r="36" spans="1:27" ht="24" customHeight="1" x14ac:dyDescent="0.2">
      <c r="A36" s="11">
        <f>Kalender!N152</f>
        <v>46170</v>
      </c>
      <c r="B36" s="167" t="str">
        <f>Kalender!O152</f>
        <v>Do</v>
      </c>
      <c r="C36" s="3">
        <v>1</v>
      </c>
      <c r="D36" s="12" t="str">
        <f t="shared" ref="D36:D38" si="23">IF(C36=0,"arbeitsfreier Tag",IF(C36=1,"AZ",IF(C36=2,"gesetzl. Feiertag",IF(C36=3,"Tarifurlaub",IF(C36=4,"Sonderurlaub",IF(C36=5,"krank (Arbeitsunfähigkeit)",IF(C36=6,"Aus-/Weiterbildung/Dienstreise","Zeitausgleich")))))))</f>
        <v>AZ</v>
      </c>
      <c r="E36" s="240"/>
      <c r="F36" s="240"/>
      <c r="G36" s="4"/>
      <c r="H36" s="4"/>
      <c r="I36" s="4"/>
      <c r="J36" s="296"/>
      <c r="K36" s="41">
        <f t="shared" si="0"/>
        <v>0</v>
      </c>
      <c r="L36" s="37">
        <f t="shared" si="7"/>
        <v>0</v>
      </c>
      <c r="O36" s="327"/>
      <c r="P36" s="328"/>
      <c r="Q36" s="15" t="str">
        <f t="shared" si="1"/>
        <v>Do</v>
      </c>
      <c r="R36" s="15">
        <f t="shared" si="2"/>
        <v>1</v>
      </c>
      <c r="S36" s="59">
        <f>SUM($M$34)</f>
        <v>5</v>
      </c>
      <c r="T36" s="59">
        <f>VLOOKUP(Q36,Varianten_Kombi!M:N,2,0)</f>
        <v>4</v>
      </c>
      <c r="U36" s="59">
        <f t="shared" si="9"/>
        <v>1</v>
      </c>
      <c r="V36" s="59" t="str">
        <f t="shared" si="10"/>
        <v>1541</v>
      </c>
      <c r="W36" s="15">
        <f>VLOOKUP(V36,Varianten_Kombi!$F$4:$H$1123,3,0)</f>
        <v>0</v>
      </c>
      <c r="X36" s="43">
        <f t="shared" si="11"/>
        <v>0</v>
      </c>
      <c r="Y36" s="43">
        <f t="shared" si="12"/>
        <v>0</v>
      </c>
      <c r="Z36" s="122">
        <f t="shared" si="13"/>
        <v>0</v>
      </c>
      <c r="AA36" s="15">
        <f t="shared" si="14"/>
        <v>0</v>
      </c>
    </row>
    <row r="37" spans="1:27" ht="24" customHeight="1" x14ac:dyDescent="0.2">
      <c r="A37" s="11">
        <f>Kalender!N153</f>
        <v>46171</v>
      </c>
      <c r="B37" s="167" t="str">
        <f>Kalender!O153</f>
        <v>Fr</v>
      </c>
      <c r="C37" s="3">
        <v>1</v>
      </c>
      <c r="D37" s="12" t="str">
        <f t="shared" si="23"/>
        <v>AZ</v>
      </c>
      <c r="E37" s="240"/>
      <c r="F37" s="240"/>
      <c r="G37" s="4"/>
      <c r="H37" s="4"/>
      <c r="I37" s="4"/>
      <c r="J37" s="296"/>
      <c r="K37" s="41">
        <f t="shared" si="0"/>
        <v>0</v>
      </c>
      <c r="L37" s="37">
        <f t="shared" si="7"/>
        <v>0</v>
      </c>
      <c r="M37" s="55"/>
      <c r="N37" s="38"/>
      <c r="O37" s="327"/>
      <c r="P37" s="328"/>
      <c r="Q37" s="15" t="str">
        <f t="shared" si="1"/>
        <v>Fr</v>
      </c>
      <c r="R37" s="15">
        <f t="shared" si="2"/>
        <v>1</v>
      </c>
      <c r="S37" s="59">
        <f>SUM($M$34)</f>
        <v>5</v>
      </c>
      <c r="T37" s="59">
        <f>VLOOKUP(Q37,Varianten_Kombi!M:N,2,0)</f>
        <v>5</v>
      </c>
      <c r="U37" s="59">
        <f t="shared" si="9"/>
        <v>1</v>
      </c>
      <c r="V37" s="59" t="str">
        <f t="shared" si="10"/>
        <v>1551</v>
      </c>
      <c r="W37" s="15">
        <f>VLOOKUP(V37,Varianten_Kombi!$F$4:$H$1123,3,0)</f>
        <v>0</v>
      </c>
      <c r="X37" s="43">
        <f t="shared" si="11"/>
        <v>0</v>
      </c>
      <c r="Y37" s="43">
        <f t="shared" si="12"/>
        <v>0</v>
      </c>
      <c r="Z37" s="122">
        <f t="shared" si="13"/>
        <v>0</v>
      </c>
      <c r="AA37" s="15">
        <f t="shared" si="14"/>
        <v>0</v>
      </c>
    </row>
    <row r="38" spans="1:27" ht="24" customHeight="1" x14ac:dyDescent="0.2">
      <c r="A38" s="11">
        <f>Kalender!N154</f>
        <v>46172</v>
      </c>
      <c r="B38" s="167" t="str">
        <f>Kalender!O154</f>
        <v>Sa</v>
      </c>
      <c r="C38" s="1">
        <v>0</v>
      </c>
      <c r="D38" s="7" t="str">
        <f t="shared" si="23"/>
        <v>arbeitsfreier Tag</v>
      </c>
      <c r="E38" s="7"/>
      <c r="F38" s="2"/>
      <c r="G38" s="2"/>
      <c r="H38" s="2"/>
      <c r="I38" s="2"/>
      <c r="J38" s="297"/>
      <c r="K38" s="42">
        <f t="shared" si="0"/>
        <v>0</v>
      </c>
      <c r="L38" s="42">
        <f t="shared" si="7"/>
        <v>0</v>
      </c>
      <c r="O38" s="336"/>
      <c r="P38" s="337"/>
      <c r="Q38" s="15" t="str">
        <f t="shared" si="1"/>
        <v>Sa</v>
      </c>
      <c r="R38" s="15">
        <f t="shared" si="2"/>
        <v>1</v>
      </c>
      <c r="S38" s="59">
        <f>SUM($M$34)</f>
        <v>5</v>
      </c>
      <c r="T38" s="59">
        <f>VLOOKUP(Q38,Varianten_Kombi!M:N,2,0)</f>
        <v>6</v>
      </c>
      <c r="U38" s="59">
        <f t="shared" si="9"/>
        <v>0</v>
      </c>
      <c r="V38" s="59" t="str">
        <f t="shared" si="10"/>
        <v>1560</v>
      </c>
      <c r="W38" s="15">
        <f>VLOOKUP(V38,Varianten_Kombi!$F$4:$H$1123,3,0)</f>
        <v>0</v>
      </c>
      <c r="X38" s="43">
        <f t="shared" si="11"/>
        <v>0</v>
      </c>
      <c r="Y38" s="43">
        <f t="shared" si="12"/>
        <v>0</v>
      </c>
      <c r="Z38" s="122">
        <f t="shared" si="13"/>
        <v>0</v>
      </c>
      <c r="AA38" s="15">
        <f t="shared" si="14"/>
        <v>0</v>
      </c>
    </row>
    <row r="39" spans="1:27" ht="24" customHeight="1" x14ac:dyDescent="0.2">
      <c r="A39" s="11">
        <f>Kalender!N155</f>
        <v>46173</v>
      </c>
      <c r="B39" s="167" t="str">
        <f>Kalender!O155</f>
        <v>So</v>
      </c>
      <c r="C39" s="1">
        <v>0</v>
      </c>
      <c r="D39" s="7" t="str">
        <f t="shared" ref="D39" si="24">IF(C39=0,"arbeitsfreier Tag",IF(C39=1,"AZ",IF(C39=2,"gesetzl. Feiertag",IF(C39=3,"Tarifurlaub",IF(C39=4,"Sonderurlaub",IF(C39=5,"krank (Arbeitsunfähigkeit)",IF(C39=6,"Aus-/Weiterbildung/Dienstreise","Zeitausgleich")))))))</f>
        <v>arbeitsfreier Tag</v>
      </c>
      <c r="E39" s="7"/>
      <c r="F39" s="2"/>
      <c r="G39" s="2"/>
      <c r="H39" s="2"/>
      <c r="I39" s="2"/>
      <c r="J39" s="297"/>
      <c r="K39" s="42">
        <f t="shared" si="0"/>
        <v>0</v>
      </c>
      <c r="L39" s="42">
        <f t="shared" si="7"/>
        <v>0</v>
      </c>
      <c r="M39" s="248">
        <f>SUM(K33:K39)</f>
        <v>0</v>
      </c>
      <c r="N39" s="37">
        <f>SUM(L33:L39)</f>
        <v>0</v>
      </c>
      <c r="O39" s="168"/>
      <c r="P39" s="168"/>
      <c r="Q39" s="15" t="str">
        <f t="shared" si="1"/>
        <v>So</v>
      </c>
      <c r="R39" s="15">
        <f t="shared" si="2"/>
        <v>1</v>
      </c>
      <c r="S39" s="59">
        <f>SUM($M$34)</f>
        <v>5</v>
      </c>
      <c r="T39" s="59">
        <f>VLOOKUP(Q39,Varianten_Kombi!M:N,2,0)</f>
        <v>7</v>
      </c>
      <c r="U39" s="59">
        <f t="shared" si="9"/>
        <v>0</v>
      </c>
      <c r="V39" s="59" t="str">
        <f t="shared" si="10"/>
        <v>1570</v>
      </c>
      <c r="W39" s="15">
        <f>VLOOKUP(V39,Varianten_Kombi!$F$4:$H$1123,3,0)</f>
        <v>0</v>
      </c>
      <c r="X39" s="43">
        <f t="shared" si="11"/>
        <v>0</v>
      </c>
      <c r="Y39" s="43">
        <f t="shared" si="12"/>
        <v>0</v>
      </c>
      <c r="Z39" s="122">
        <f t="shared" si="13"/>
        <v>0</v>
      </c>
      <c r="AA39" s="15">
        <f t="shared" si="14"/>
        <v>0</v>
      </c>
    </row>
    <row r="40" spans="1:27" ht="24" customHeight="1" x14ac:dyDescent="0.2">
      <c r="A40" s="56"/>
      <c r="B40" s="166"/>
      <c r="C40" s="169"/>
      <c r="D40" s="58"/>
      <c r="E40" s="170"/>
      <c r="F40" s="171"/>
      <c r="G40" s="171"/>
      <c r="H40" s="171"/>
      <c r="I40" s="171"/>
      <c r="J40" s="171"/>
      <c r="K40" s="43"/>
      <c r="L40" s="38"/>
      <c r="M40" s="55"/>
      <c r="N40" s="38"/>
      <c r="O40" s="168"/>
      <c r="P40" s="168"/>
      <c r="X40" s="43"/>
      <c r="Y40" s="43"/>
      <c r="Z40" s="122"/>
    </row>
    <row r="41" spans="1:27" ht="24" customHeight="1" thickBot="1" x14ac:dyDescent="0.25">
      <c r="A41" s="56"/>
      <c r="B41" s="166"/>
      <c r="M41" s="55"/>
      <c r="N41" s="38"/>
      <c r="O41" s="168"/>
      <c r="P41" s="168"/>
      <c r="X41" s="43"/>
      <c r="Y41" s="43"/>
      <c r="Z41" s="122"/>
    </row>
    <row r="42" spans="1:27" ht="24" customHeight="1" x14ac:dyDescent="0.2">
      <c r="A42" s="56"/>
      <c r="B42" s="166"/>
      <c r="E42" s="180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95"/>
      <c r="X42" s="43"/>
      <c r="Y42" s="43"/>
      <c r="Z42" s="122"/>
    </row>
    <row r="43" spans="1:27" ht="24" customHeight="1" x14ac:dyDescent="0.2">
      <c r="A43" s="56"/>
      <c r="B43" s="166"/>
      <c r="E43" s="183" t="s">
        <v>25</v>
      </c>
      <c r="K43" s="64">
        <f>SUM(M12,M19,M26,M33,M39)</f>
        <v>0</v>
      </c>
      <c r="L43" s="14"/>
      <c r="M43" s="15" t="s">
        <v>46</v>
      </c>
      <c r="N43" s="15"/>
      <c r="O43" s="16">
        <f>Apr!O45</f>
        <v>0</v>
      </c>
      <c r="P43" s="184"/>
      <c r="X43" s="43"/>
      <c r="Y43" s="43"/>
      <c r="Z43" s="122"/>
    </row>
    <row r="44" spans="1:27" ht="24" customHeight="1" x14ac:dyDescent="0.2">
      <c r="A44" s="56"/>
      <c r="B44" s="166"/>
      <c r="E44" s="183" t="s">
        <v>36</v>
      </c>
      <c r="K44" s="64">
        <f>Apr!$K$48</f>
        <v>0</v>
      </c>
      <c r="L44"/>
      <c r="M44" s="15" t="s">
        <v>45</v>
      </c>
      <c r="N44" s="15"/>
      <c r="O44" s="16">
        <f>SUM(COUNTIF(C9:C39,3))</f>
        <v>0</v>
      </c>
      <c r="P44" s="184"/>
    </row>
    <row r="45" spans="1:27" ht="24" customHeight="1" x14ac:dyDescent="0.2">
      <c r="A45" s="56"/>
      <c r="E45" s="183" t="s">
        <v>26</v>
      </c>
      <c r="K45" s="64">
        <f>SUM(K43:K44)</f>
        <v>0</v>
      </c>
      <c r="L45"/>
      <c r="M45" s="15" t="s">
        <v>38</v>
      </c>
      <c r="N45" s="15"/>
      <c r="O45" s="16">
        <f>O43-O44</f>
        <v>0</v>
      </c>
      <c r="P45" s="185"/>
    </row>
    <row r="46" spans="1:27" ht="24" customHeight="1" x14ac:dyDescent="0.2">
      <c r="A46" s="56"/>
      <c r="E46" s="183" t="s">
        <v>27</v>
      </c>
      <c r="K46" s="67">
        <f>SUM(N39,N33,N26,N19,N12)</f>
        <v>0</v>
      </c>
      <c r="L46"/>
      <c r="N46" s="15"/>
      <c r="O46" s="17"/>
      <c r="P46" s="185"/>
    </row>
    <row r="47" spans="1:27" ht="24" customHeight="1" thickBot="1" x14ac:dyDescent="0.25">
      <c r="A47" s="56"/>
      <c r="E47" s="183"/>
      <c r="K47" s="68"/>
      <c r="L47"/>
      <c r="N47" s="15"/>
      <c r="O47" s="17"/>
      <c r="P47" s="185"/>
    </row>
    <row r="48" spans="1:27" ht="24" customHeight="1" thickBot="1" x14ac:dyDescent="0.3">
      <c r="A48" s="56"/>
      <c r="E48" s="183" t="s">
        <v>28</v>
      </c>
      <c r="J48"/>
      <c r="K48" s="69">
        <f>K45-K46</f>
        <v>0</v>
      </c>
      <c r="L48"/>
      <c r="M48"/>
      <c r="N48" s="15"/>
      <c r="P48" s="185"/>
    </row>
    <row r="49" spans="1:16" ht="24" customHeight="1" thickBot="1" x14ac:dyDescent="0.25">
      <c r="A49" s="56"/>
      <c r="E49" s="186"/>
      <c r="F49" s="187"/>
      <c r="G49" s="187"/>
      <c r="H49" s="187"/>
      <c r="I49" s="187"/>
      <c r="J49" s="187"/>
      <c r="K49" s="188"/>
      <c r="L49" s="187"/>
      <c r="M49" s="102"/>
      <c r="N49" s="187"/>
      <c r="O49" s="189"/>
      <c r="P49" s="190"/>
    </row>
    <row r="50" spans="1:16" ht="24" customHeight="1" x14ac:dyDescent="0.2">
      <c r="K50" s="14"/>
      <c r="N50" s="15"/>
      <c r="O50" s="17"/>
    </row>
    <row r="51" spans="1:16" ht="24" customHeight="1" x14ac:dyDescent="0.2">
      <c r="N51" s="15"/>
      <c r="O51" s="17"/>
    </row>
    <row r="52" spans="1:16" ht="24" customHeight="1" x14ac:dyDescent="0.2">
      <c r="C52" s="54"/>
      <c r="D52" s="54"/>
      <c r="E52" s="54"/>
      <c r="F52" s="54"/>
      <c r="K52" s="54"/>
      <c r="L52" s="54"/>
      <c r="N52" s="15"/>
      <c r="P52" s="17"/>
    </row>
    <row r="53" spans="1:16" ht="24" customHeight="1" x14ac:dyDescent="0.2">
      <c r="C53" s="15" t="s">
        <v>32</v>
      </c>
      <c r="K53" s="15" t="s">
        <v>33</v>
      </c>
      <c r="N53" s="15"/>
      <c r="P53" s="17"/>
    </row>
    <row r="54" spans="1:16" ht="24" customHeight="1" x14ac:dyDescent="0.2">
      <c r="N54" s="15"/>
      <c r="P54" s="17"/>
    </row>
    <row r="55" spans="1:16" ht="24" customHeight="1" x14ac:dyDescent="0.2">
      <c r="N55" s="15"/>
      <c r="P55" s="17"/>
    </row>
    <row r="56" spans="1:16" ht="24" customHeight="1" x14ac:dyDescent="0.2"/>
  </sheetData>
  <sheetProtection algorithmName="SHA-512" hashValue="kZ5DuxB7WPclniH7dv29860ml1UD6CIbvQUscxkuEi++b1L38lRcdgXK0AZStU7Zl26OAdj5dA+51SR8wDWDBg==" saltValue="9FTgVZ50QCM3OtKwSewYeA==" spinCount="100000" sheet="1" selectLockedCells="1"/>
  <autoFilter ref="A8:AC45" xr:uid="{B05CED7A-3512-489D-A37E-67E7FD517E8A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5">
    <mergeCell ref="O34:P34"/>
    <mergeCell ref="O36:P36"/>
    <mergeCell ref="O33:P33"/>
    <mergeCell ref="O28:P28"/>
    <mergeCell ref="O38:P38"/>
    <mergeCell ref="O29:P29"/>
    <mergeCell ref="O30:P30"/>
    <mergeCell ref="O31:P31"/>
    <mergeCell ref="O32:P32"/>
    <mergeCell ref="O37:P37"/>
    <mergeCell ref="O26:P26"/>
    <mergeCell ref="O19:P19"/>
    <mergeCell ref="O27:P27"/>
    <mergeCell ref="O14:P14"/>
    <mergeCell ref="O15:P15"/>
    <mergeCell ref="O16:P16"/>
    <mergeCell ref="O17:P17"/>
    <mergeCell ref="O18:P18"/>
    <mergeCell ref="O21:P21"/>
    <mergeCell ref="O22:P22"/>
    <mergeCell ref="O23:P23"/>
    <mergeCell ref="O24:P24"/>
    <mergeCell ref="O25:P25"/>
    <mergeCell ref="O13:P13"/>
    <mergeCell ref="O20:P20"/>
    <mergeCell ref="O9:P9"/>
    <mergeCell ref="O10:P10"/>
    <mergeCell ref="O11:P11"/>
    <mergeCell ref="O12:P12"/>
    <mergeCell ref="R8:W8"/>
    <mergeCell ref="A1:P1"/>
    <mergeCell ref="K3:L3"/>
    <mergeCell ref="M3:N3"/>
    <mergeCell ref="K4:L4"/>
    <mergeCell ref="O7:P8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Drop Down 2">
              <controlPr locked="0" defaultSize="0" autoLine="0" autoPict="0">
                <anchor moveWithCells="1">
                  <from>
                    <xdr:col>11</xdr:col>
                    <xdr:colOff>352425</xdr:colOff>
                    <xdr:row>3</xdr:row>
                    <xdr:rowOff>9525</xdr:rowOff>
                  </from>
                  <to>
                    <xdr:col>13</xdr:col>
                    <xdr:colOff>419100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Drop Down 4">
              <controlPr locked="0" defaultSize="0" autoLine="0" autoPict="0">
                <anchor moveWithCells="1">
                  <from>
                    <xdr:col>12</xdr:col>
                    <xdr:colOff>19050</xdr:colOff>
                    <xdr:row>8</xdr:row>
                    <xdr:rowOff>47625</xdr:rowOff>
                  </from>
                  <to>
                    <xdr:col>13</xdr:col>
                    <xdr:colOff>609600</xdr:colOff>
                    <xdr:row>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Drop Down 5">
              <controlPr locked="0" defaultSize="0" autoLine="0" autoPict="0">
                <anchor moveWithCells="1">
                  <from>
                    <xdr:col>12</xdr:col>
                    <xdr:colOff>19050</xdr:colOff>
                    <xdr:row>12</xdr:row>
                    <xdr:rowOff>9525</xdr:rowOff>
                  </from>
                  <to>
                    <xdr:col>13</xdr:col>
                    <xdr:colOff>609600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19</xdr:row>
                    <xdr:rowOff>19050</xdr:rowOff>
                  </from>
                  <to>
                    <xdr:col>14</xdr:col>
                    <xdr:colOff>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Drop Down 7">
              <controlPr locked="0" defaultSize="0" autoLine="0" autoPict="0">
                <anchor moveWithCells="1">
                  <from>
                    <xdr:col>12</xdr:col>
                    <xdr:colOff>9525</xdr:colOff>
                    <xdr:row>26</xdr:row>
                    <xdr:rowOff>28575</xdr:rowOff>
                  </from>
                  <to>
                    <xdr:col>13</xdr:col>
                    <xdr:colOff>609600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Drop Down 8">
              <controlPr locked="0" defaultSize="0" autoLine="0" autoPict="0">
                <anchor moveWithCells="1">
                  <from>
                    <xdr:col>12</xdr:col>
                    <xdr:colOff>19050</xdr:colOff>
                    <xdr:row>33</xdr:row>
                    <xdr:rowOff>19050</xdr:rowOff>
                  </from>
                  <to>
                    <xdr:col>13</xdr:col>
                    <xdr:colOff>609600</xdr:colOff>
                    <xdr:row>33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6" tint="-0.249977111117893"/>
    <pageSetUpPr fitToPage="1"/>
  </sheetPr>
  <dimension ref="A1:AK58"/>
  <sheetViews>
    <sheetView showGridLines="0" zoomScale="70" zoomScaleNormal="70" workbookViewId="0">
      <selection activeCell="M24" sqref="M24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10.140625" customWidth="1"/>
    <col min="15" max="16" width="11.42578125" style="15"/>
    <col min="17" max="17" width="11.42578125" style="15" hidden="1" customWidth="1"/>
    <col min="18" max="18" width="2.5703125" style="15" hidden="1" customWidth="1"/>
    <col min="19" max="21" width="2.5703125" style="59" hidden="1" customWidth="1"/>
    <col min="22" max="22" width="5.28515625" style="59" hidden="1" customWidth="1"/>
    <col min="23" max="23" width="2.5703125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37" width="11.42578125" style="15" hidden="1" customWidth="1"/>
    <col min="38" max="41" width="11.42578125" style="15" customWidth="1"/>
    <col min="42" max="16384" width="11.42578125" style="15"/>
  </cols>
  <sheetData>
    <row r="1" spans="1:27" ht="25.5" x14ac:dyDescent="0.35">
      <c r="A1" s="341" t="s">
        <v>13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3"/>
      <c r="AA1" s="15">
        <f>IF(($C$9=6)*AND($Z$13&gt;$L$9),$Z$13,$L$9)</f>
        <v>0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4" t="s">
        <v>58</v>
      </c>
      <c r="L3" s="344"/>
      <c r="M3" s="325">
        <f>IF(M4=1,Person!G14, IF(M4=2,Person!O14,IF(M4=3,Person!W14,IF(M4=4,Person!AE14,"FALSCH"))))</f>
        <v>0</v>
      </c>
      <c r="N3" s="325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4" t="s">
        <v>59</v>
      </c>
      <c r="L4" s="344"/>
      <c r="M4" s="46">
        <v>1</v>
      </c>
      <c r="N4" s="60"/>
      <c r="AA4" s="15">
        <f>IF($C$9=6+AND($Z$13&lt;$L$9),$Z$13,$L$9)</f>
        <v>0</v>
      </c>
    </row>
    <row r="5" spans="1:27" s="53" customFormat="1" ht="39" customHeight="1" x14ac:dyDescent="0.4">
      <c r="A5" s="52">
        <v>46174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>
        <f>IF(AND($C$9=6,$Z$13&gt;$L$9),$Z$13,$L$9)</f>
        <v>0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30" t="s">
        <v>72</v>
      </c>
      <c r="P7" s="331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4"/>
      <c r="P8" s="335"/>
      <c r="R8" s="338" t="s">
        <v>68</v>
      </c>
      <c r="S8" s="339"/>
      <c r="T8" s="339"/>
      <c r="U8" s="339"/>
      <c r="V8" s="339"/>
      <c r="W8" s="340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Kalender!N156</f>
        <v>46174</v>
      </c>
      <c r="B9" s="167" t="str">
        <f>Kalender!O156</f>
        <v>Mo</v>
      </c>
      <c r="C9" s="3">
        <v>1</v>
      </c>
      <c r="D9" s="12" t="str">
        <f t="shared" ref="D9:D15" si="0"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280">
        <f>IF(C9=0,Z9,IF(C9=1,Z9,IF(C9=2,L9,IF(C9=3,L9,IF(C9=4,L9,IF(C9=5,L9,IF(C9=6,AA9,IF(C9=7,0,"falsch"))))))))</f>
        <v>0</v>
      </c>
      <c r="L9" s="148">
        <f>SUM(W9)</f>
        <v>0</v>
      </c>
      <c r="M9" s="264">
        <v>1</v>
      </c>
      <c r="N9" s="268"/>
      <c r="O9" s="327"/>
      <c r="P9" s="328"/>
      <c r="Q9" s="15" t="str">
        <f t="shared" ref="Q9:Q38" si="1">B9</f>
        <v>Mo</v>
      </c>
      <c r="R9" s="15">
        <f t="shared" ref="R9:R38" si="2">SUM($M$4)</f>
        <v>1</v>
      </c>
      <c r="S9" s="59">
        <f>SUM($M$9)</f>
        <v>1</v>
      </c>
      <c r="T9" s="59">
        <f>VLOOKUP(Q9,Varianten_Kombi!M:N,2,0)</f>
        <v>1</v>
      </c>
      <c r="U9" s="59">
        <f>C9</f>
        <v>1</v>
      </c>
      <c r="V9" s="59" t="str">
        <f>CONCATENATE(R9,S9,T9,U9)</f>
        <v>1111</v>
      </c>
      <c r="W9" s="15">
        <f>VLOOKUP(V9,Varianten_Kombi!$F$4:$H$1123,3,0)</f>
        <v>0</v>
      </c>
      <c r="X9" s="255">
        <f>(F9-E9)*24</f>
        <v>0</v>
      </c>
      <c r="Y9" s="43">
        <f>((H9-G9)+(J9-I9))*24</f>
        <v>0</v>
      </c>
      <c r="Z9" s="122">
        <f t="shared" ref="Z9" si="3">IF(X9&gt;9.5,IF(Y9&gt;0.75,(X9-Y9),(X9-0.75)),IF(X9&gt;6,IF(Y9&gt;0.5,(X9-Y9),(X9-0.5)),IF(X9&lt;=6,(X9-Y9))))</f>
        <v>0</v>
      </c>
      <c r="AA9" s="15">
        <f>IF((C9=6)*AND(Z9&gt;L9),Z9,L9)</f>
        <v>0</v>
      </c>
    </row>
    <row r="10" spans="1:27" ht="24" customHeight="1" x14ac:dyDescent="0.2">
      <c r="A10" s="11">
        <f>Kalender!N157</f>
        <v>46175</v>
      </c>
      <c r="B10" s="167" t="str">
        <f>Kalender!O157</f>
        <v>Di</v>
      </c>
      <c r="C10" s="3">
        <v>1</v>
      </c>
      <c r="D10" s="12" t="str">
        <f t="shared" si="0"/>
        <v>AZ</v>
      </c>
      <c r="E10" s="240"/>
      <c r="F10" s="240"/>
      <c r="G10" s="4"/>
      <c r="H10" s="4"/>
      <c r="I10" s="4"/>
      <c r="J10" s="9"/>
      <c r="K10" s="280">
        <f t="shared" ref="K10:K38" si="4">IF(C10=0,Z10,IF(C10=1,Z10,IF(C10=2,L10,IF(C10=3,L10,IF(C10=4,L10,IF(C10=5,L10,IF(C10=6,AA10,IF(C10=7,0,"falsch"))))))))</f>
        <v>0</v>
      </c>
      <c r="L10" s="148">
        <f t="shared" ref="L10:L37" si="5">SUM(W10)</f>
        <v>0</v>
      </c>
      <c r="M10" s="269"/>
      <c r="N10" s="270"/>
      <c r="O10" s="327"/>
      <c r="P10" s="328"/>
      <c r="Q10" s="15" t="str">
        <f t="shared" si="1"/>
        <v>Di</v>
      </c>
      <c r="R10" s="15">
        <f t="shared" si="2"/>
        <v>1</v>
      </c>
      <c r="S10" s="59">
        <f t="shared" ref="S10:S15" si="6">SUM($M$9)</f>
        <v>1</v>
      </c>
      <c r="T10" s="59">
        <f>VLOOKUP(Q10,Varianten_Kombi!M:N,2,0)</f>
        <v>2</v>
      </c>
      <c r="U10" s="59">
        <f t="shared" ref="U10:U38" si="7">C10</f>
        <v>1</v>
      </c>
      <c r="V10" s="59" t="str">
        <f t="shared" ref="V10:V38" si="8">CONCATENATE(R10,S10,T10,U10)</f>
        <v>1121</v>
      </c>
      <c r="W10" s="15">
        <f>VLOOKUP(V10,Varianten_Kombi!$F$4:$H$1123,3,0)</f>
        <v>0</v>
      </c>
      <c r="X10" s="255">
        <f t="shared" ref="X10:X38" si="9">(F10-E10)*24</f>
        <v>0</v>
      </c>
      <c r="Y10" s="43">
        <f t="shared" ref="Y10:Y38" si="10">((H10-G10)+(J10-I10))*24</f>
        <v>0</v>
      </c>
      <c r="Z10" s="122">
        <f t="shared" ref="Z10:Z38" si="11">IF(X10&gt;9.5,IF(Y10&gt;0.75,(X10-Y10),(X10-0.75)),IF(X10&gt;6,IF(Y10&gt;0.5,(X10-Y10),(X10-0.5)),IF(X10&lt;=6,(X10-Y10))))</f>
        <v>0</v>
      </c>
      <c r="AA10" s="15">
        <f t="shared" ref="AA10:AA38" si="12">IF((C10=6)*AND(Z10&gt;L10),Z10,L10)</f>
        <v>0</v>
      </c>
    </row>
    <row r="11" spans="1:27" ht="24" customHeight="1" x14ac:dyDescent="0.2">
      <c r="A11" s="11">
        <f>Kalender!N158</f>
        <v>46176</v>
      </c>
      <c r="B11" s="167" t="str">
        <f>Kalender!O158</f>
        <v>Mi</v>
      </c>
      <c r="C11" s="3">
        <v>1</v>
      </c>
      <c r="D11" s="12" t="str">
        <f t="shared" si="0"/>
        <v>AZ</v>
      </c>
      <c r="E11" s="240"/>
      <c r="F11" s="240"/>
      <c r="G11" s="4"/>
      <c r="H11" s="4"/>
      <c r="I11" s="4"/>
      <c r="J11" s="9"/>
      <c r="K11" s="280">
        <f t="shared" si="4"/>
        <v>0</v>
      </c>
      <c r="L11" s="148">
        <f t="shared" si="5"/>
        <v>0</v>
      </c>
      <c r="M11" s="271"/>
      <c r="N11" s="272"/>
      <c r="O11" s="327"/>
      <c r="P11" s="328"/>
      <c r="Q11" s="15" t="str">
        <f t="shared" si="1"/>
        <v>Mi</v>
      </c>
      <c r="R11" s="15">
        <f t="shared" si="2"/>
        <v>1</v>
      </c>
      <c r="S11" s="59">
        <f t="shared" si="6"/>
        <v>1</v>
      </c>
      <c r="T11" s="59">
        <f>VLOOKUP(Q11,Varianten_Kombi!M:N,2,0)</f>
        <v>3</v>
      </c>
      <c r="U11" s="59">
        <f t="shared" si="7"/>
        <v>1</v>
      </c>
      <c r="V11" s="59" t="str">
        <f t="shared" si="8"/>
        <v>1131</v>
      </c>
      <c r="W11" s="15">
        <f>VLOOKUP(V11,Varianten_Kombi!$F$4:$H$1123,3,0)</f>
        <v>0</v>
      </c>
      <c r="X11" s="255">
        <f t="shared" si="9"/>
        <v>0</v>
      </c>
      <c r="Y11" s="43">
        <f t="shared" si="10"/>
        <v>0</v>
      </c>
      <c r="Z11" s="122">
        <f t="shared" si="11"/>
        <v>0</v>
      </c>
      <c r="AA11" s="15">
        <f t="shared" si="12"/>
        <v>0</v>
      </c>
    </row>
    <row r="12" spans="1:27" ht="24" customHeight="1" x14ac:dyDescent="0.2">
      <c r="A12" s="11">
        <f>Kalender!N159</f>
        <v>46177</v>
      </c>
      <c r="B12" s="167" t="str">
        <f>Kalender!O159</f>
        <v>Do</v>
      </c>
      <c r="C12" s="173">
        <v>2</v>
      </c>
      <c r="D12" s="174" t="str">
        <f t="shared" si="0"/>
        <v>gesetzl. Feiertag</v>
      </c>
      <c r="E12" s="175"/>
      <c r="F12" s="176"/>
      <c r="G12" s="176"/>
      <c r="H12" s="176"/>
      <c r="I12" s="176"/>
      <c r="J12" s="177"/>
      <c r="K12" s="178">
        <f t="shared" si="4"/>
        <v>0</v>
      </c>
      <c r="L12" s="178">
        <f t="shared" si="5"/>
        <v>0</v>
      </c>
      <c r="M12" s="273"/>
      <c r="N12" s="274"/>
      <c r="O12" s="327"/>
      <c r="P12" s="328"/>
      <c r="Q12" s="15" t="str">
        <f t="shared" si="1"/>
        <v>Do</v>
      </c>
      <c r="R12" s="15">
        <f t="shared" si="2"/>
        <v>1</v>
      </c>
      <c r="S12" s="59">
        <f t="shared" si="6"/>
        <v>1</v>
      </c>
      <c r="T12" s="59">
        <f>VLOOKUP(Q12,Varianten_Kombi!M:N,2,0)</f>
        <v>4</v>
      </c>
      <c r="U12" s="59">
        <f t="shared" si="7"/>
        <v>2</v>
      </c>
      <c r="V12" s="59" t="str">
        <f t="shared" si="8"/>
        <v>1142</v>
      </c>
      <c r="W12" s="15">
        <f>VLOOKUP(V12,Varianten_Kombi!$F$4:$H$1123,3,0)</f>
        <v>0</v>
      </c>
      <c r="X12" s="255">
        <f t="shared" si="9"/>
        <v>0</v>
      </c>
      <c r="Y12" s="43">
        <f t="shared" si="10"/>
        <v>0</v>
      </c>
      <c r="Z12" s="122">
        <f t="shared" si="11"/>
        <v>0</v>
      </c>
      <c r="AA12" s="15">
        <f t="shared" si="12"/>
        <v>0</v>
      </c>
    </row>
    <row r="13" spans="1:27" ht="23.25" customHeight="1" x14ac:dyDescent="0.2">
      <c r="A13" s="11">
        <f>Kalender!N160</f>
        <v>46178</v>
      </c>
      <c r="B13" s="167" t="str">
        <f>Kalender!O160</f>
        <v>Fr</v>
      </c>
      <c r="C13" s="3">
        <v>1</v>
      </c>
      <c r="D13" s="12" t="str">
        <f t="shared" si="0"/>
        <v>AZ</v>
      </c>
      <c r="E13" s="240"/>
      <c r="F13" s="240"/>
      <c r="G13" s="4"/>
      <c r="H13" s="4"/>
      <c r="I13" s="4"/>
      <c r="J13" s="9"/>
      <c r="K13" s="280">
        <f t="shared" si="4"/>
        <v>0</v>
      </c>
      <c r="L13" s="148">
        <f t="shared" si="5"/>
        <v>0</v>
      </c>
      <c r="M13" s="152"/>
      <c r="N13" s="78"/>
      <c r="O13" s="327"/>
      <c r="P13" s="328"/>
      <c r="Q13" s="15" t="str">
        <f t="shared" si="1"/>
        <v>Fr</v>
      </c>
      <c r="R13" s="15">
        <f>SUM($M$4)</f>
        <v>1</v>
      </c>
      <c r="S13" s="59">
        <f t="shared" si="6"/>
        <v>1</v>
      </c>
      <c r="T13" s="59">
        <f>VLOOKUP(Q13,Varianten_Kombi!M:N,2,0)</f>
        <v>5</v>
      </c>
      <c r="U13" s="59">
        <f t="shared" si="7"/>
        <v>1</v>
      </c>
      <c r="V13" s="59" t="str">
        <f t="shared" si="8"/>
        <v>1151</v>
      </c>
      <c r="W13" s="15">
        <f>VLOOKUP(V13,Varianten_Kombi!$F$4:$H$1123,3,0)</f>
        <v>0</v>
      </c>
      <c r="X13" s="255">
        <f t="shared" si="9"/>
        <v>0</v>
      </c>
      <c r="Y13" s="43">
        <f t="shared" si="10"/>
        <v>0</v>
      </c>
      <c r="Z13" s="122">
        <f t="shared" si="11"/>
        <v>0</v>
      </c>
      <c r="AA13" s="15">
        <f t="shared" si="12"/>
        <v>0</v>
      </c>
    </row>
    <row r="14" spans="1:27" ht="24" customHeight="1" x14ac:dyDescent="0.2">
      <c r="A14" s="11">
        <f>Kalender!N161</f>
        <v>46179</v>
      </c>
      <c r="B14" s="167" t="str">
        <f>Kalender!O161</f>
        <v>Sa</v>
      </c>
      <c r="C14" s="161">
        <v>0</v>
      </c>
      <c r="D14" s="13" t="str">
        <f t="shared" si="0"/>
        <v>arbeitsfreier Tag</v>
      </c>
      <c r="E14" s="7"/>
      <c r="F14" s="6"/>
      <c r="G14" s="6"/>
      <c r="H14" s="6"/>
      <c r="I14" s="6"/>
      <c r="J14" s="160"/>
      <c r="K14" s="281">
        <f t="shared" si="4"/>
        <v>0</v>
      </c>
      <c r="L14" s="281">
        <f t="shared" si="5"/>
        <v>0</v>
      </c>
      <c r="M14" s="152"/>
      <c r="N14" s="78"/>
      <c r="O14" s="327"/>
      <c r="P14" s="328"/>
      <c r="Q14" s="15" t="str">
        <f t="shared" si="1"/>
        <v>Sa</v>
      </c>
      <c r="R14" s="15">
        <f t="shared" si="2"/>
        <v>1</v>
      </c>
      <c r="S14" s="59">
        <f t="shared" si="6"/>
        <v>1</v>
      </c>
      <c r="T14" s="59">
        <f>VLOOKUP(Q14,Varianten_Kombi!M:N,2,0)</f>
        <v>6</v>
      </c>
      <c r="U14" s="59">
        <f t="shared" si="7"/>
        <v>0</v>
      </c>
      <c r="V14" s="59" t="str">
        <f t="shared" si="8"/>
        <v>1160</v>
      </c>
      <c r="W14" s="15">
        <f>VLOOKUP(V14,Varianten_Kombi!$F$4:$H$1123,3,0)</f>
        <v>0</v>
      </c>
      <c r="X14" s="255">
        <f t="shared" si="9"/>
        <v>0</v>
      </c>
      <c r="Y14" s="43">
        <f t="shared" si="10"/>
        <v>0</v>
      </c>
      <c r="Z14" s="122">
        <f t="shared" si="11"/>
        <v>0</v>
      </c>
      <c r="AA14" s="15">
        <f t="shared" si="12"/>
        <v>0</v>
      </c>
    </row>
    <row r="15" spans="1:27" ht="24" customHeight="1" x14ac:dyDescent="0.2">
      <c r="A15" s="11">
        <f>Kalender!N162</f>
        <v>46180</v>
      </c>
      <c r="B15" s="167" t="str">
        <f>Kalender!O162</f>
        <v>So</v>
      </c>
      <c r="C15" s="161">
        <v>0</v>
      </c>
      <c r="D15" s="13" t="str">
        <f t="shared" si="0"/>
        <v>arbeitsfreier Tag</v>
      </c>
      <c r="E15" s="7"/>
      <c r="F15" s="6"/>
      <c r="G15" s="6"/>
      <c r="H15" s="6"/>
      <c r="I15" s="6"/>
      <c r="J15" s="160"/>
      <c r="K15" s="281">
        <f t="shared" si="4"/>
        <v>0</v>
      </c>
      <c r="L15" s="281">
        <f t="shared" si="5"/>
        <v>0</v>
      </c>
      <c r="M15" s="41">
        <f>SUM(K9:K15)</f>
        <v>0</v>
      </c>
      <c r="N15" s="37">
        <f>SUM(L9:L15)</f>
        <v>0</v>
      </c>
      <c r="O15" s="327"/>
      <c r="P15" s="328"/>
      <c r="Q15" s="15" t="str">
        <f t="shared" si="1"/>
        <v>So</v>
      </c>
      <c r="R15" s="15">
        <f t="shared" si="2"/>
        <v>1</v>
      </c>
      <c r="S15" s="59">
        <f t="shared" si="6"/>
        <v>1</v>
      </c>
      <c r="T15" s="59">
        <f>VLOOKUP(Q15,Varianten_Kombi!M:N,2,0)</f>
        <v>7</v>
      </c>
      <c r="U15" s="59">
        <f t="shared" si="7"/>
        <v>0</v>
      </c>
      <c r="V15" s="59" t="str">
        <f t="shared" si="8"/>
        <v>1170</v>
      </c>
      <c r="W15" s="15">
        <f>VLOOKUP(V15,Varianten_Kombi!$F$4:$H$1123,3,0)</f>
        <v>0</v>
      </c>
      <c r="X15" s="255">
        <f t="shared" si="9"/>
        <v>0</v>
      </c>
      <c r="Y15" s="43">
        <f t="shared" si="10"/>
        <v>0</v>
      </c>
      <c r="Z15" s="122">
        <f t="shared" si="11"/>
        <v>0</v>
      </c>
      <c r="AA15" s="15">
        <f t="shared" si="12"/>
        <v>0</v>
      </c>
    </row>
    <row r="16" spans="1:27" ht="24" customHeight="1" x14ac:dyDescent="0.2">
      <c r="A16" s="11">
        <f>Kalender!N163</f>
        <v>46181</v>
      </c>
      <c r="B16" s="167" t="str">
        <f>Kalender!O163</f>
        <v>Mo</v>
      </c>
      <c r="C16" s="3">
        <v>1</v>
      </c>
      <c r="D16" s="12" t="str">
        <f t="shared" ref="D16" si="13"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4"/>
      <c r="H16" s="4"/>
      <c r="I16" s="4"/>
      <c r="J16" s="9"/>
      <c r="K16" s="280">
        <f t="shared" si="4"/>
        <v>0</v>
      </c>
      <c r="L16" s="148">
        <f t="shared" si="5"/>
        <v>0</v>
      </c>
      <c r="M16" s="269">
        <v>3</v>
      </c>
      <c r="N16" s="270"/>
      <c r="O16" s="327"/>
      <c r="P16" s="328"/>
      <c r="Q16" s="15" t="str">
        <f t="shared" si="1"/>
        <v>Mo</v>
      </c>
      <c r="R16" s="15">
        <f t="shared" si="2"/>
        <v>1</v>
      </c>
      <c r="S16" s="59">
        <f>SUM($M$16)</f>
        <v>3</v>
      </c>
      <c r="T16" s="59">
        <f>VLOOKUP(Q16,Varianten_Kombi!M:N,2,0)</f>
        <v>1</v>
      </c>
      <c r="U16" s="59">
        <f t="shared" si="7"/>
        <v>1</v>
      </c>
      <c r="V16" s="59" t="str">
        <f t="shared" si="8"/>
        <v>1311</v>
      </c>
      <c r="W16" s="15">
        <f>VLOOKUP(V16,Varianten_Kombi!$F$4:$H$1123,3,0)</f>
        <v>0</v>
      </c>
      <c r="X16" s="255">
        <f t="shared" si="9"/>
        <v>0</v>
      </c>
      <c r="Y16" s="43">
        <f t="shared" si="10"/>
        <v>0</v>
      </c>
      <c r="Z16" s="122">
        <f t="shared" si="11"/>
        <v>0</v>
      </c>
      <c r="AA16" s="15">
        <f t="shared" si="12"/>
        <v>0</v>
      </c>
    </row>
    <row r="17" spans="1:27" ht="24" customHeight="1" x14ac:dyDescent="0.2">
      <c r="A17" s="11">
        <f>Kalender!N164</f>
        <v>46182</v>
      </c>
      <c r="B17" s="167" t="str">
        <f>Kalender!O164</f>
        <v>Di</v>
      </c>
      <c r="C17" s="3">
        <v>1</v>
      </c>
      <c r="D17" s="12" t="str">
        <f>IF(C17=0,"arbeitsfreier Tag",IF(C17=1,"AZ",IF(C17=2,"gesetzl. Feiertag",IF(C17=3,"Tarifurlaub",IF(C17=4,"Sonderurlaub",IF(C17=5,"krank (Arbeitsunfähigkeit)",IF(C17=6,"Aus-/Weiterbildung/Dienstreise","Zeitausgleich")))))))</f>
        <v>AZ</v>
      </c>
      <c r="E17" s="240"/>
      <c r="F17" s="240"/>
      <c r="G17" s="4"/>
      <c r="H17" s="4"/>
      <c r="I17" s="4"/>
      <c r="J17" s="9"/>
      <c r="K17" s="280">
        <f t="shared" si="4"/>
        <v>0</v>
      </c>
      <c r="L17" s="148">
        <f t="shared" si="5"/>
        <v>0</v>
      </c>
      <c r="M17" s="269"/>
      <c r="N17" s="270"/>
      <c r="O17" s="327"/>
      <c r="P17" s="328"/>
      <c r="Q17" s="15" t="str">
        <f t="shared" si="1"/>
        <v>Di</v>
      </c>
      <c r="R17" s="15">
        <f t="shared" si="2"/>
        <v>1</v>
      </c>
      <c r="S17" s="59">
        <f t="shared" ref="S17:S18" si="14">SUM($M$16)</f>
        <v>3</v>
      </c>
      <c r="T17" s="59">
        <f>VLOOKUP(Q17,Varianten_Kombi!M:N,2,0)</f>
        <v>2</v>
      </c>
      <c r="U17" s="59">
        <f t="shared" si="7"/>
        <v>1</v>
      </c>
      <c r="V17" s="59" t="str">
        <f t="shared" si="8"/>
        <v>1321</v>
      </c>
      <c r="W17" s="15">
        <f>VLOOKUP(V17,Varianten_Kombi!$F$4:$H$1123,3,0)</f>
        <v>0</v>
      </c>
      <c r="X17" s="255">
        <f t="shared" si="9"/>
        <v>0</v>
      </c>
      <c r="Y17" s="43">
        <f t="shared" si="10"/>
        <v>0</v>
      </c>
      <c r="Z17" s="122">
        <f t="shared" si="11"/>
        <v>0</v>
      </c>
      <c r="AA17" s="15">
        <f t="shared" si="12"/>
        <v>0</v>
      </c>
    </row>
    <row r="18" spans="1:27" ht="24" customHeight="1" x14ac:dyDescent="0.2">
      <c r="A18" s="11">
        <f>Kalender!N165</f>
        <v>46183</v>
      </c>
      <c r="B18" s="167" t="str">
        <f>Kalender!O165</f>
        <v>Mi</v>
      </c>
      <c r="C18" s="3">
        <v>1</v>
      </c>
      <c r="D18" s="12" t="str">
        <f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280">
        <f t="shared" si="4"/>
        <v>0</v>
      </c>
      <c r="L18" s="148">
        <f t="shared" si="5"/>
        <v>0</v>
      </c>
      <c r="M18" s="152"/>
      <c r="N18" s="78"/>
      <c r="O18" s="327"/>
      <c r="P18" s="328"/>
      <c r="Q18" s="15" t="str">
        <f t="shared" si="1"/>
        <v>Mi</v>
      </c>
      <c r="R18" s="15">
        <f t="shared" si="2"/>
        <v>1</v>
      </c>
      <c r="S18" s="59">
        <f t="shared" si="14"/>
        <v>3</v>
      </c>
      <c r="T18" s="59">
        <f>VLOOKUP(Q18,Varianten_Kombi!M:N,2,0)</f>
        <v>3</v>
      </c>
      <c r="U18" s="59">
        <f t="shared" si="7"/>
        <v>1</v>
      </c>
      <c r="V18" s="59" t="str">
        <f t="shared" si="8"/>
        <v>1331</v>
      </c>
      <c r="W18" s="15">
        <f>VLOOKUP(V18,Varianten_Kombi!$F$4:$H$1123,3,0)</f>
        <v>0</v>
      </c>
      <c r="X18" s="255">
        <f t="shared" si="9"/>
        <v>0</v>
      </c>
      <c r="Y18" s="43">
        <f t="shared" si="10"/>
        <v>0</v>
      </c>
      <c r="Z18" s="122">
        <f t="shared" si="11"/>
        <v>0</v>
      </c>
      <c r="AA18" s="15">
        <f t="shared" si="12"/>
        <v>0</v>
      </c>
    </row>
    <row r="19" spans="1:27" ht="24" customHeight="1" x14ac:dyDescent="0.2">
      <c r="A19" s="11">
        <f>Kalender!N166</f>
        <v>46184</v>
      </c>
      <c r="B19" s="167" t="str">
        <f>Kalender!O166</f>
        <v>Do</v>
      </c>
      <c r="C19" s="3">
        <v>1</v>
      </c>
      <c r="D19" s="12" t="str">
        <f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280">
        <f t="shared" si="4"/>
        <v>0</v>
      </c>
      <c r="L19" s="148">
        <f t="shared" si="5"/>
        <v>0</v>
      </c>
      <c r="M19" s="152"/>
      <c r="N19" s="78"/>
      <c r="O19" s="327"/>
      <c r="P19" s="328"/>
      <c r="Q19" s="15" t="str">
        <f t="shared" si="1"/>
        <v>Do</v>
      </c>
      <c r="R19" s="15">
        <f t="shared" si="2"/>
        <v>1</v>
      </c>
      <c r="S19" s="59">
        <f>SUM($M$16)</f>
        <v>3</v>
      </c>
      <c r="T19" s="59">
        <f>VLOOKUP(Q19,Varianten_Kombi!M:N,2,0)</f>
        <v>4</v>
      </c>
      <c r="U19" s="59">
        <f t="shared" si="7"/>
        <v>1</v>
      </c>
      <c r="V19" s="59" t="str">
        <f t="shared" si="8"/>
        <v>1341</v>
      </c>
      <c r="W19" s="15">
        <f>VLOOKUP(V19,Varianten_Kombi!$F$4:$H$1123,3,0)</f>
        <v>0</v>
      </c>
      <c r="X19" s="255">
        <f t="shared" si="9"/>
        <v>0</v>
      </c>
      <c r="Y19" s="43">
        <f t="shared" si="10"/>
        <v>0</v>
      </c>
      <c r="Z19" s="122">
        <f t="shared" si="11"/>
        <v>0</v>
      </c>
      <c r="AA19" s="15">
        <f t="shared" si="12"/>
        <v>0</v>
      </c>
    </row>
    <row r="20" spans="1:27" ht="24" customHeight="1" x14ac:dyDescent="0.2">
      <c r="A20" s="11">
        <f>Kalender!N167</f>
        <v>46185</v>
      </c>
      <c r="B20" s="167" t="str">
        <f>Kalender!O167</f>
        <v>Fr</v>
      </c>
      <c r="C20" s="3">
        <v>1</v>
      </c>
      <c r="D20" s="12" t="str">
        <f>IF(C20=0,"arbeitsfreier Tag",IF(C20=1,"AZ",IF(C20=2,"gesetzl. Feiertag",IF(C20=3,"Tarifurlaub",IF(C20=4,"Sonderurlaub",IF(C20=5,"krank (Arbeitsunfähigkeit)",IF(C20=6,"Aus-/Weiterbildung/Dienstreise","Zeitausgleich")))))))</f>
        <v>AZ</v>
      </c>
      <c r="E20" s="240"/>
      <c r="F20" s="240"/>
      <c r="G20" s="4"/>
      <c r="H20" s="4"/>
      <c r="I20" s="4"/>
      <c r="J20" s="9"/>
      <c r="K20" s="280">
        <f t="shared" si="4"/>
        <v>0</v>
      </c>
      <c r="L20" s="148">
        <f t="shared" si="5"/>
        <v>0</v>
      </c>
      <c r="M20" s="275"/>
      <c r="N20" s="153"/>
      <c r="O20" s="327"/>
      <c r="P20" s="328"/>
      <c r="Q20" s="15" t="str">
        <f t="shared" si="1"/>
        <v>Fr</v>
      </c>
      <c r="R20" s="15">
        <f t="shared" si="2"/>
        <v>1</v>
      </c>
      <c r="S20" s="59">
        <f>SUM($M$16)</f>
        <v>3</v>
      </c>
      <c r="T20" s="59">
        <f>VLOOKUP(Q20,Varianten_Kombi!M:N,2,0)</f>
        <v>5</v>
      </c>
      <c r="U20" s="59">
        <f t="shared" si="7"/>
        <v>1</v>
      </c>
      <c r="V20" s="59" t="str">
        <f t="shared" si="8"/>
        <v>1351</v>
      </c>
      <c r="W20" s="15">
        <f>VLOOKUP(V20,Varianten_Kombi!$F$4:$H$1123,3,0)</f>
        <v>0</v>
      </c>
      <c r="X20" s="255">
        <f t="shared" si="9"/>
        <v>0</v>
      </c>
      <c r="Y20" s="43">
        <f t="shared" si="10"/>
        <v>0</v>
      </c>
      <c r="Z20" s="122">
        <f t="shared" si="11"/>
        <v>0</v>
      </c>
      <c r="AA20" s="15">
        <f t="shared" si="12"/>
        <v>0</v>
      </c>
    </row>
    <row r="21" spans="1:27" ht="24" customHeight="1" x14ac:dyDescent="0.2">
      <c r="A21" s="11">
        <f>Kalender!N168</f>
        <v>46186</v>
      </c>
      <c r="B21" s="167" t="str">
        <f>Kalender!O168</f>
        <v>Sa</v>
      </c>
      <c r="C21" s="161">
        <v>0</v>
      </c>
      <c r="D21" s="13" t="str">
        <f t="shared" ref="D21" si="15">IF(C21=0,"arbeitsfreier Tag",IF(C21=1,"AZ",IF(C21=2,"gesetzl. Feiertag",IF(C21=3,"Tarifurlaub",IF(C21=4,"Sonderurlaub",IF(C21=5,"krank (Arbeitsunfähigkeit)",IF(C21=6,"Aus-/Weiterbildung/Dienstreise","Zeitausgleich")))))))</f>
        <v>arbeitsfreier Tag</v>
      </c>
      <c r="E21" s="7"/>
      <c r="F21" s="6"/>
      <c r="G21" s="6"/>
      <c r="H21" s="6"/>
      <c r="I21" s="6"/>
      <c r="J21" s="160"/>
      <c r="K21" s="281">
        <f t="shared" si="4"/>
        <v>0</v>
      </c>
      <c r="L21" s="281">
        <f t="shared" si="5"/>
        <v>0</v>
      </c>
      <c r="M21" s="152"/>
      <c r="N21" s="78"/>
      <c r="O21" s="327"/>
      <c r="P21" s="328"/>
      <c r="Q21" s="15" t="str">
        <f t="shared" si="1"/>
        <v>Sa</v>
      </c>
      <c r="R21" s="15">
        <f t="shared" si="2"/>
        <v>1</v>
      </c>
      <c r="S21" s="59">
        <f>SUM($M$16)</f>
        <v>3</v>
      </c>
      <c r="T21" s="59">
        <f>VLOOKUP(Q21,Varianten_Kombi!M:N,2,0)</f>
        <v>6</v>
      </c>
      <c r="U21" s="59">
        <f t="shared" si="7"/>
        <v>0</v>
      </c>
      <c r="V21" s="59" t="str">
        <f t="shared" si="8"/>
        <v>1360</v>
      </c>
      <c r="W21" s="15">
        <f>VLOOKUP(V21,Varianten_Kombi!$F$4:$H$1123,3,0)</f>
        <v>0</v>
      </c>
      <c r="X21" s="255">
        <f t="shared" si="9"/>
        <v>0</v>
      </c>
      <c r="Y21" s="43">
        <f t="shared" si="10"/>
        <v>0</v>
      </c>
      <c r="Z21" s="122">
        <f t="shared" si="11"/>
        <v>0</v>
      </c>
      <c r="AA21" s="15">
        <f t="shared" si="12"/>
        <v>0</v>
      </c>
    </row>
    <row r="22" spans="1:27" ht="24" customHeight="1" x14ac:dyDescent="0.2">
      <c r="A22" s="11">
        <f>Kalender!N169</f>
        <v>46187</v>
      </c>
      <c r="B22" s="167" t="str">
        <f>Kalender!O169</f>
        <v>So</v>
      </c>
      <c r="C22" s="161">
        <v>0</v>
      </c>
      <c r="D22" s="13" t="str">
        <f t="shared" ref="D22" si="16">IF(C22=0,"arbeitsfreier Tag",IF(C22=1,"AZ",IF(C22=2,"gesetzl. Feiertag",IF(C22=3,"Tarifurlaub",IF(C22=4,"Sonderurlaub",IF(C22=5,"krank (Arbeitsunfähigkeit)",IF(C22=6,"Aus-/Weiterbildung/Dienstreise","Zeitausgleich")))))))</f>
        <v>arbeitsfreier Tag</v>
      </c>
      <c r="E22" s="7"/>
      <c r="F22" s="6"/>
      <c r="G22" s="6"/>
      <c r="H22" s="6"/>
      <c r="I22" s="6"/>
      <c r="J22" s="160"/>
      <c r="K22" s="281">
        <f t="shared" si="4"/>
        <v>0</v>
      </c>
      <c r="L22" s="281">
        <f t="shared" si="5"/>
        <v>0</v>
      </c>
      <c r="M22" s="41">
        <f>SUM(K16:K22)</f>
        <v>0</v>
      </c>
      <c r="N22" s="37">
        <f>SUM(L16:L22)</f>
        <v>0</v>
      </c>
      <c r="O22" s="327"/>
      <c r="P22" s="328"/>
      <c r="Q22" s="15" t="str">
        <f t="shared" si="1"/>
        <v>So</v>
      </c>
      <c r="R22" s="15">
        <f t="shared" si="2"/>
        <v>1</v>
      </c>
      <c r="S22" s="59">
        <f t="shared" ref="S22" si="17">SUM($M$16)</f>
        <v>3</v>
      </c>
      <c r="T22" s="59">
        <f>VLOOKUP(Q22,Varianten_Kombi!M:N,2,0)</f>
        <v>7</v>
      </c>
      <c r="U22" s="59">
        <f t="shared" si="7"/>
        <v>0</v>
      </c>
      <c r="V22" s="59" t="str">
        <f t="shared" si="8"/>
        <v>1370</v>
      </c>
      <c r="W22" s="15">
        <f>VLOOKUP(V22,Varianten_Kombi!$F$4:$H$1123,3,0)</f>
        <v>0</v>
      </c>
      <c r="X22" s="255">
        <f t="shared" si="9"/>
        <v>0</v>
      </c>
      <c r="Y22" s="43">
        <f t="shared" si="10"/>
        <v>0</v>
      </c>
      <c r="Z22" s="122">
        <f t="shared" si="11"/>
        <v>0</v>
      </c>
      <c r="AA22" s="15">
        <f t="shared" si="12"/>
        <v>0</v>
      </c>
    </row>
    <row r="23" spans="1:27" ht="24" customHeight="1" x14ac:dyDescent="0.2">
      <c r="A23" s="11">
        <f>Kalender!N170</f>
        <v>46188</v>
      </c>
      <c r="B23" s="167" t="str">
        <f>Kalender!O170</f>
        <v>Mo</v>
      </c>
      <c r="C23" s="3">
        <v>1</v>
      </c>
      <c r="D23" s="12" t="str">
        <f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4"/>
      <c r="H23" s="4"/>
      <c r="I23" s="4"/>
      <c r="J23" s="9"/>
      <c r="K23" s="280">
        <f t="shared" si="4"/>
        <v>0</v>
      </c>
      <c r="L23" s="148">
        <f t="shared" si="5"/>
        <v>0</v>
      </c>
      <c r="M23" s="269">
        <v>4</v>
      </c>
      <c r="N23" s="270"/>
      <c r="O23" s="327"/>
      <c r="P23" s="328"/>
      <c r="Q23" s="15" t="str">
        <f t="shared" si="1"/>
        <v>Mo</v>
      </c>
      <c r="R23" s="15">
        <f t="shared" si="2"/>
        <v>1</v>
      </c>
      <c r="S23" s="59">
        <f t="shared" ref="S23:S25" si="18">SUM($M$23)</f>
        <v>4</v>
      </c>
      <c r="T23" s="59">
        <f>VLOOKUP(Q23,Varianten_Kombi!M:N,2,0)</f>
        <v>1</v>
      </c>
      <c r="U23" s="59">
        <f t="shared" si="7"/>
        <v>1</v>
      </c>
      <c r="V23" s="59" t="str">
        <f t="shared" si="8"/>
        <v>1411</v>
      </c>
      <c r="W23" s="15">
        <f>VLOOKUP(V23,Varianten_Kombi!$F$4:$H$1123,3,0)</f>
        <v>0</v>
      </c>
      <c r="X23" s="255">
        <f t="shared" si="9"/>
        <v>0</v>
      </c>
      <c r="Y23" s="43">
        <f t="shared" si="10"/>
        <v>0</v>
      </c>
      <c r="Z23" s="122">
        <f t="shared" si="11"/>
        <v>0</v>
      </c>
      <c r="AA23" s="15">
        <f t="shared" si="12"/>
        <v>0</v>
      </c>
    </row>
    <row r="24" spans="1:27" ht="24" customHeight="1" x14ac:dyDescent="0.2">
      <c r="A24" s="11">
        <f>Kalender!N171</f>
        <v>46189</v>
      </c>
      <c r="B24" s="167" t="str">
        <f>Kalender!O171</f>
        <v>Di</v>
      </c>
      <c r="C24" s="3">
        <v>1</v>
      </c>
      <c r="D24" s="12" t="str">
        <f t="shared" ref="D24" si="19">IF(C24=0,"arbeitsfreier Tag",IF(C24=1,"AZ",IF(C24=2,"gesetzl. Feiertag",IF(C24=3,"Tarifurlaub",IF(C24=4,"Sonderurlaub",IF(C24=5,"krank (Arbeitsunfähigkeit)",IF(C24=6,"Aus-/Weiterbildung/Dienstreise","Zeitausgleich")))))))</f>
        <v>AZ</v>
      </c>
      <c r="E24" s="240"/>
      <c r="F24" s="240"/>
      <c r="G24" s="4"/>
      <c r="H24" s="4"/>
      <c r="I24" s="4"/>
      <c r="J24" s="9"/>
      <c r="K24" s="280">
        <f t="shared" si="4"/>
        <v>0</v>
      </c>
      <c r="L24" s="148">
        <f t="shared" si="5"/>
        <v>0</v>
      </c>
      <c r="M24" s="269"/>
      <c r="N24" s="270"/>
      <c r="O24" s="327"/>
      <c r="P24" s="328"/>
      <c r="Q24" s="15" t="str">
        <f t="shared" si="1"/>
        <v>Di</v>
      </c>
      <c r="R24" s="15">
        <f t="shared" si="2"/>
        <v>1</v>
      </c>
      <c r="S24" s="59">
        <f t="shared" si="18"/>
        <v>4</v>
      </c>
      <c r="T24" s="59">
        <f>VLOOKUP(Q24,Varianten_Kombi!M:N,2,0)</f>
        <v>2</v>
      </c>
      <c r="U24" s="59">
        <f t="shared" si="7"/>
        <v>1</v>
      </c>
      <c r="V24" s="59" t="str">
        <f t="shared" si="8"/>
        <v>1421</v>
      </c>
      <c r="W24" s="15">
        <f>VLOOKUP(V24,Varianten_Kombi!$F$4:$H$1123,3,0)</f>
        <v>0</v>
      </c>
      <c r="X24" s="255">
        <f t="shared" si="9"/>
        <v>0</v>
      </c>
      <c r="Y24" s="43">
        <f t="shared" si="10"/>
        <v>0</v>
      </c>
      <c r="Z24" s="122">
        <f t="shared" si="11"/>
        <v>0</v>
      </c>
      <c r="AA24" s="15">
        <f t="shared" si="12"/>
        <v>0</v>
      </c>
    </row>
    <row r="25" spans="1:27" ht="24" customHeight="1" x14ac:dyDescent="0.2">
      <c r="A25" s="11">
        <f>Kalender!N172</f>
        <v>46190</v>
      </c>
      <c r="B25" s="167" t="str">
        <f>Kalender!O172</f>
        <v>Mi</v>
      </c>
      <c r="C25" s="3">
        <v>1</v>
      </c>
      <c r="D25" s="12" t="str">
        <f>IF(C25=0,"arbeitsfreier Tag",IF(C25=1,"AZ",IF(C25=2,"gesetzl. Feiertag",IF(C25=3,"Tarifurlaub",IF(C25=4,"Sonderurlaub",IF(C25=5,"krank (Arbeitsunfähigkeit)",IF(C25=6,"Aus-/Weiterbildung/Dienstreise","Zeitausgleich")))))))</f>
        <v>AZ</v>
      </c>
      <c r="E25" s="240"/>
      <c r="F25" s="240"/>
      <c r="G25" s="4"/>
      <c r="H25" s="4"/>
      <c r="I25" s="4"/>
      <c r="J25" s="9"/>
      <c r="K25" s="280">
        <f t="shared" si="4"/>
        <v>0</v>
      </c>
      <c r="L25" s="148">
        <f t="shared" si="5"/>
        <v>0</v>
      </c>
      <c r="M25" s="152"/>
      <c r="N25" s="78"/>
      <c r="O25" s="327"/>
      <c r="P25" s="328"/>
      <c r="Q25" s="15" t="str">
        <f t="shared" si="1"/>
        <v>Mi</v>
      </c>
      <c r="R25" s="15">
        <f t="shared" si="2"/>
        <v>1</v>
      </c>
      <c r="S25" s="59">
        <f t="shared" si="18"/>
        <v>4</v>
      </c>
      <c r="T25" s="59">
        <f>VLOOKUP(Q25,Varianten_Kombi!M:N,2,0)</f>
        <v>3</v>
      </c>
      <c r="U25" s="59">
        <f t="shared" si="7"/>
        <v>1</v>
      </c>
      <c r="V25" s="59" t="str">
        <f t="shared" si="8"/>
        <v>1431</v>
      </c>
      <c r="W25" s="15">
        <f>VLOOKUP(V25,Varianten_Kombi!$F$4:$H$1123,3,0)</f>
        <v>0</v>
      </c>
      <c r="X25" s="255">
        <f t="shared" si="9"/>
        <v>0</v>
      </c>
      <c r="Y25" s="43">
        <f t="shared" si="10"/>
        <v>0</v>
      </c>
      <c r="Z25" s="122">
        <f t="shared" si="11"/>
        <v>0</v>
      </c>
      <c r="AA25" s="15">
        <f t="shared" si="12"/>
        <v>0</v>
      </c>
    </row>
    <row r="26" spans="1:27" ht="24" customHeight="1" x14ac:dyDescent="0.2">
      <c r="A26" s="11">
        <f>Kalender!N173</f>
        <v>46191</v>
      </c>
      <c r="B26" s="167" t="str">
        <f>Kalender!O173</f>
        <v>Do</v>
      </c>
      <c r="C26" s="3">
        <v>1</v>
      </c>
      <c r="D26" s="12" t="str">
        <f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280">
        <f t="shared" si="4"/>
        <v>0</v>
      </c>
      <c r="L26" s="148">
        <f t="shared" si="5"/>
        <v>0</v>
      </c>
      <c r="M26" s="152"/>
      <c r="N26" s="78"/>
      <c r="O26" s="327"/>
      <c r="P26" s="328"/>
      <c r="Q26" s="15" t="str">
        <f t="shared" si="1"/>
        <v>Do</v>
      </c>
      <c r="R26" s="15">
        <f t="shared" si="2"/>
        <v>1</v>
      </c>
      <c r="S26" s="59">
        <f>SUM($M$23)</f>
        <v>4</v>
      </c>
      <c r="T26" s="59">
        <f>VLOOKUP(Q26,Varianten_Kombi!M:N,2,0)</f>
        <v>4</v>
      </c>
      <c r="U26" s="59">
        <f t="shared" si="7"/>
        <v>1</v>
      </c>
      <c r="V26" s="59" t="str">
        <f t="shared" si="8"/>
        <v>1441</v>
      </c>
      <c r="W26" s="15">
        <f>VLOOKUP(V26,Varianten_Kombi!$F$4:$H$1123,3,0)</f>
        <v>0</v>
      </c>
      <c r="X26" s="255">
        <f t="shared" si="9"/>
        <v>0</v>
      </c>
      <c r="Y26" s="43">
        <f t="shared" si="10"/>
        <v>0</v>
      </c>
      <c r="Z26" s="122">
        <f t="shared" si="11"/>
        <v>0</v>
      </c>
      <c r="AA26" s="15">
        <f t="shared" si="12"/>
        <v>0</v>
      </c>
    </row>
    <row r="27" spans="1:27" ht="24" customHeight="1" x14ac:dyDescent="0.2">
      <c r="A27" s="11">
        <f>Kalender!N174</f>
        <v>46192</v>
      </c>
      <c r="B27" s="167" t="str">
        <f>Kalender!O174</f>
        <v>Fr</v>
      </c>
      <c r="C27" s="3">
        <v>1</v>
      </c>
      <c r="D27" s="12" t="str">
        <f>IF(C27=0,"arbeitsfreier Tag",IF(C27=1,"AZ",IF(C27=2,"gesetzl. Feiertag",IF(C27=3,"Tarifurlaub",IF(C27=4,"Sonderurlaub",IF(C27=5,"krank (Arbeitsunfähigkeit)",IF(C27=6,"Aus-/Weiterbildung/Dienstreise","Zeitausgleich")))))))</f>
        <v>AZ</v>
      </c>
      <c r="E27" s="240"/>
      <c r="F27" s="240"/>
      <c r="G27" s="4"/>
      <c r="H27" s="4"/>
      <c r="I27" s="4"/>
      <c r="J27" s="9"/>
      <c r="K27" s="280">
        <f t="shared" si="4"/>
        <v>0</v>
      </c>
      <c r="L27" s="148">
        <f t="shared" si="5"/>
        <v>0</v>
      </c>
      <c r="M27" s="152"/>
      <c r="N27" s="78"/>
      <c r="O27" s="327"/>
      <c r="P27" s="328"/>
      <c r="Q27" s="15" t="str">
        <f t="shared" si="1"/>
        <v>Fr</v>
      </c>
      <c r="R27" s="15">
        <f t="shared" si="2"/>
        <v>1</v>
      </c>
      <c r="S27" s="59">
        <f t="shared" ref="S27:S29" si="20">SUM($M$23)</f>
        <v>4</v>
      </c>
      <c r="T27" s="59">
        <f>VLOOKUP(Q27,Varianten_Kombi!M:N,2,0)</f>
        <v>5</v>
      </c>
      <c r="U27" s="59">
        <f t="shared" si="7"/>
        <v>1</v>
      </c>
      <c r="V27" s="59" t="str">
        <f t="shared" si="8"/>
        <v>1451</v>
      </c>
      <c r="W27" s="15">
        <f>VLOOKUP(V27,Varianten_Kombi!$F$4:$H$1123,3,0)</f>
        <v>0</v>
      </c>
      <c r="X27" s="255">
        <f t="shared" si="9"/>
        <v>0</v>
      </c>
      <c r="Y27" s="43">
        <f t="shared" si="10"/>
        <v>0</v>
      </c>
      <c r="Z27" s="122">
        <f t="shared" si="11"/>
        <v>0</v>
      </c>
      <c r="AA27" s="15">
        <f t="shared" si="12"/>
        <v>0</v>
      </c>
    </row>
    <row r="28" spans="1:27" ht="24" customHeight="1" x14ac:dyDescent="0.2">
      <c r="A28" s="11">
        <f>Kalender!N175</f>
        <v>46193</v>
      </c>
      <c r="B28" s="167" t="str">
        <f>Kalender!O175</f>
        <v>Sa</v>
      </c>
      <c r="C28" s="161">
        <v>0</v>
      </c>
      <c r="D28" s="13" t="str">
        <f>IF(C28=0,"arbeitsfreier Tag",IF(C28=1,"AZ",IF(C28=2,"gesetzl. Feiertag",IF(C28=3,"Tarifurlaub",IF(C28=4,"Sonderurlaub",IF(C28=5,"krank (Arbeitsunfähigkeit)",IF(C28=6,"Aus-/Weiterbildung/Dienstreise","Zeitausgleich")))))))</f>
        <v>arbeitsfreier Tag</v>
      </c>
      <c r="E28" s="7"/>
      <c r="F28" s="6"/>
      <c r="G28" s="6"/>
      <c r="H28" s="6"/>
      <c r="I28" s="6"/>
      <c r="J28" s="160"/>
      <c r="K28" s="281">
        <f t="shared" si="4"/>
        <v>0</v>
      </c>
      <c r="L28" s="281">
        <f t="shared" si="5"/>
        <v>0</v>
      </c>
      <c r="M28" s="152"/>
      <c r="N28" s="78"/>
      <c r="O28" s="327"/>
      <c r="P28" s="328"/>
      <c r="Q28" s="15" t="str">
        <f t="shared" si="1"/>
        <v>Sa</v>
      </c>
      <c r="R28" s="15">
        <f t="shared" si="2"/>
        <v>1</v>
      </c>
      <c r="S28" s="59">
        <f t="shared" si="20"/>
        <v>4</v>
      </c>
      <c r="T28" s="59">
        <f>VLOOKUP(Q28,Varianten_Kombi!M:N,2,0)</f>
        <v>6</v>
      </c>
      <c r="U28" s="59">
        <f t="shared" si="7"/>
        <v>0</v>
      </c>
      <c r="V28" s="59" t="str">
        <f t="shared" si="8"/>
        <v>1460</v>
      </c>
      <c r="W28" s="15">
        <f>VLOOKUP(V28,Varianten_Kombi!$F$4:$H$1123,3,0)</f>
        <v>0</v>
      </c>
      <c r="X28" s="255">
        <f t="shared" si="9"/>
        <v>0</v>
      </c>
      <c r="Y28" s="43">
        <f t="shared" si="10"/>
        <v>0</v>
      </c>
      <c r="Z28" s="122">
        <f t="shared" si="11"/>
        <v>0</v>
      </c>
      <c r="AA28" s="15">
        <f t="shared" si="12"/>
        <v>0</v>
      </c>
    </row>
    <row r="29" spans="1:27" ht="24" customHeight="1" x14ac:dyDescent="0.2">
      <c r="A29" s="11">
        <f>Kalender!N176</f>
        <v>46194</v>
      </c>
      <c r="B29" s="167" t="str">
        <f>Kalender!O176</f>
        <v>So</v>
      </c>
      <c r="C29" s="161">
        <v>0</v>
      </c>
      <c r="D29" s="13" t="str">
        <f t="shared" ref="D29" si="21">IF(C29=0,"arbeitsfreier Tag",IF(C29=1,"AZ",IF(C29=2,"gesetzl. Feiertag",IF(C29=3,"Tarifurlaub",IF(C29=4,"Sonderurlaub",IF(C29=5,"krank (Arbeitsunfähigkeit)",IF(C29=6,"Aus-/Weiterbildung/Dienstreise","Zeitausgleich")))))))</f>
        <v>arbeitsfreier Tag</v>
      </c>
      <c r="E29" s="7"/>
      <c r="F29" s="6"/>
      <c r="G29" s="6"/>
      <c r="H29" s="6"/>
      <c r="I29" s="6"/>
      <c r="J29" s="160"/>
      <c r="K29" s="281">
        <f t="shared" si="4"/>
        <v>0</v>
      </c>
      <c r="L29" s="281">
        <f t="shared" si="5"/>
        <v>0</v>
      </c>
      <c r="M29" s="41">
        <f>SUM(K23:K29)</f>
        <v>0</v>
      </c>
      <c r="N29" s="37">
        <f>SUM(L23:L29)</f>
        <v>0</v>
      </c>
      <c r="O29" s="327"/>
      <c r="P29" s="328"/>
      <c r="Q29" s="15" t="str">
        <f t="shared" si="1"/>
        <v>So</v>
      </c>
      <c r="R29" s="15">
        <f t="shared" si="2"/>
        <v>1</v>
      </c>
      <c r="S29" s="59">
        <f t="shared" si="20"/>
        <v>4</v>
      </c>
      <c r="T29" s="59">
        <f>VLOOKUP(Q29,Varianten_Kombi!M:N,2,0)</f>
        <v>7</v>
      </c>
      <c r="U29" s="59">
        <f t="shared" si="7"/>
        <v>0</v>
      </c>
      <c r="V29" s="59" t="str">
        <f t="shared" si="8"/>
        <v>1470</v>
      </c>
      <c r="W29" s="15">
        <f>VLOOKUP(V29,Varianten_Kombi!$F$4:$H$1123,3,0)</f>
        <v>0</v>
      </c>
      <c r="X29" s="255">
        <f t="shared" si="9"/>
        <v>0</v>
      </c>
      <c r="Y29" s="43">
        <f t="shared" si="10"/>
        <v>0</v>
      </c>
      <c r="Z29" s="122">
        <f t="shared" si="11"/>
        <v>0</v>
      </c>
      <c r="AA29" s="15">
        <f t="shared" si="12"/>
        <v>0</v>
      </c>
    </row>
    <row r="30" spans="1:27" ht="24" customHeight="1" x14ac:dyDescent="0.2">
      <c r="A30" s="11">
        <f>Kalender!N177</f>
        <v>46195</v>
      </c>
      <c r="B30" s="167" t="str">
        <f>Kalender!O177</f>
        <v>Mo</v>
      </c>
      <c r="C30" s="3">
        <v>1</v>
      </c>
      <c r="D30" s="12" t="str">
        <f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4"/>
      <c r="H30" s="4"/>
      <c r="I30" s="4"/>
      <c r="J30" s="9"/>
      <c r="K30" s="280">
        <f t="shared" si="4"/>
        <v>0</v>
      </c>
      <c r="L30" s="148">
        <f t="shared" si="5"/>
        <v>0</v>
      </c>
      <c r="M30" s="269">
        <v>5</v>
      </c>
      <c r="N30" s="270"/>
      <c r="O30" s="327"/>
      <c r="P30" s="328"/>
      <c r="Q30" s="15" t="str">
        <f t="shared" si="1"/>
        <v>Mo</v>
      </c>
      <c r="R30" s="15">
        <f t="shared" si="2"/>
        <v>1</v>
      </c>
      <c r="S30" s="59">
        <f t="shared" ref="S30:S32" si="22">SUM($M$30)</f>
        <v>5</v>
      </c>
      <c r="T30" s="59">
        <f>VLOOKUP(Q30,Varianten_Kombi!M:N,2,0)</f>
        <v>1</v>
      </c>
      <c r="U30" s="59">
        <f t="shared" si="7"/>
        <v>1</v>
      </c>
      <c r="V30" s="59" t="str">
        <f t="shared" si="8"/>
        <v>1511</v>
      </c>
      <c r="W30" s="15">
        <f>VLOOKUP(V30,Varianten_Kombi!$F$4:$H$1123,3,0)</f>
        <v>0</v>
      </c>
      <c r="X30" s="255">
        <f t="shared" si="9"/>
        <v>0</v>
      </c>
      <c r="Y30" s="43">
        <f t="shared" si="10"/>
        <v>0</v>
      </c>
      <c r="Z30" s="122">
        <f t="shared" si="11"/>
        <v>0</v>
      </c>
      <c r="AA30" s="15">
        <f t="shared" si="12"/>
        <v>0</v>
      </c>
    </row>
    <row r="31" spans="1:27" ht="24" customHeight="1" x14ac:dyDescent="0.2">
      <c r="A31" s="11">
        <f>Kalender!N178</f>
        <v>46196</v>
      </c>
      <c r="B31" s="167" t="str">
        <f>Kalender!O178</f>
        <v>Di</v>
      </c>
      <c r="C31" s="3">
        <v>1</v>
      </c>
      <c r="D31" s="12" t="str">
        <f t="shared" ref="D31" si="23">IF(C31=0,"arbeitsfreier Tag",IF(C31=1,"AZ",IF(C31=2,"gesetzl. Feiertag",IF(C31=3,"Tarifurlaub",IF(C31=4,"Sonderurlaub",IF(C31=5,"krank (Arbeitsunfähigkeit)",IF(C31=6,"Aus-/Weiterbildung/Dienstreise","Zeitausgleich")))))))</f>
        <v>AZ</v>
      </c>
      <c r="E31" s="240"/>
      <c r="F31" s="240"/>
      <c r="G31" s="4"/>
      <c r="H31" s="4"/>
      <c r="I31" s="4"/>
      <c r="J31" s="9"/>
      <c r="K31" s="280">
        <f t="shared" si="4"/>
        <v>0</v>
      </c>
      <c r="L31" s="148">
        <f t="shared" si="5"/>
        <v>0</v>
      </c>
      <c r="M31" s="276"/>
      <c r="N31" s="277"/>
      <c r="O31" s="327"/>
      <c r="P31" s="328"/>
      <c r="Q31" s="15" t="str">
        <f t="shared" si="1"/>
        <v>Di</v>
      </c>
      <c r="R31" s="15">
        <f t="shared" si="2"/>
        <v>1</v>
      </c>
      <c r="S31" s="59">
        <f t="shared" si="22"/>
        <v>5</v>
      </c>
      <c r="T31" s="59">
        <f>VLOOKUP(Q31,Varianten_Kombi!M:N,2,0)</f>
        <v>2</v>
      </c>
      <c r="U31" s="59">
        <f t="shared" si="7"/>
        <v>1</v>
      </c>
      <c r="V31" s="59" t="str">
        <f t="shared" si="8"/>
        <v>1521</v>
      </c>
      <c r="W31" s="15">
        <f>VLOOKUP(V31,Varianten_Kombi!$F$4:$H$1123,3,0)</f>
        <v>0</v>
      </c>
      <c r="X31" s="255">
        <f t="shared" si="9"/>
        <v>0</v>
      </c>
      <c r="Y31" s="43">
        <f t="shared" si="10"/>
        <v>0</v>
      </c>
      <c r="Z31" s="122">
        <f t="shared" si="11"/>
        <v>0</v>
      </c>
      <c r="AA31" s="15">
        <f t="shared" si="12"/>
        <v>0</v>
      </c>
    </row>
    <row r="32" spans="1:27" ht="24" customHeight="1" x14ac:dyDescent="0.2">
      <c r="A32" s="11">
        <f>Kalender!N179</f>
        <v>46197</v>
      </c>
      <c r="B32" s="167" t="str">
        <f>Kalender!O179</f>
        <v>Mi</v>
      </c>
      <c r="C32" s="3">
        <v>1</v>
      </c>
      <c r="D32" s="12" t="str">
        <f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280">
        <f t="shared" si="4"/>
        <v>0</v>
      </c>
      <c r="L32" s="148">
        <f t="shared" si="5"/>
        <v>0</v>
      </c>
      <c r="M32" s="152"/>
      <c r="N32" s="78"/>
      <c r="O32" s="327"/>
      <c r="P32" s="328"/>
      <c r="Q32" s="15" t="str">
        <f t="shared" si="1"/>
        <v>Mi</v>
      </c>
      <c r="R32" s="15">
        <f t="shared" si="2"/>
        <v>1</v>
      </c>
      <c r="S32" s="59">
        <f t="shared" si="22"/>
        <v>5</v>
      </c>
      <c r="T32" s="59">
        <f>VLOOKUP(Q32,Varianten_Kombi!M:N,2,0)</f>
        <v>3</v>
      </c>
      <c r="U32" s="59">
        <f t="shared" si="7"/>
        <v>1</v>
      </c>
      <c r="V32" s="59" t="str">
        <f t="shared" si="8"/>
        <v>1531</v>
      </c>
      <c r="W32" s="15">
        <f>VLOOKUP(V32,Varianten_Kombi!$F$4:$H$1123,3,0)</f>
        <v>0</v>
      </c>
      <c r="X32" s="255">
        <f t="shared" si="9"/>
        <v>0</v>
      </c>
      <c r="Y32" s="43">
        <f t="shared" si="10"/>
        <v>0</v>
      </c>
      <c r="Z32" s="122">
        <f t="shared" si="11"/>
        <v>0</v>
      </c>
      <c r="AA32" s="15">
        <f t="shared" si="12"/>
        <v>0</v>
      </c>
    </row>
    <row r="33" spans="1:27" ht="24" customHeight="1" x14ac:dyDescent="0.2">
      <c r="A33" s="11">
        <f>Kalender!N180</f>
        <v>46198</v>
      </c>
      <c r="B33" s="167" t="str">
        <f>Kalender!O180</f>
        <v>Do</v>
      </c>
      <c r="C33" s="3">
        <v>1</v>
      </c>
      <c r="D33" s="12" t="str">
        <f t="shared" ref="D33" si="24">IF(C33=0,"arbeitsfreier Tag",IF(C33=1,"AZ",IF(C33=2,"gesetzl. Feiertag",IF(C33=3,"Tarifurlaub",IF(C33=4,"Sonderurlaub",IF(C33=5,"krank (Arbeitsunfähigkeit)",IF(C33=6,"Aus-/Weiterbildung/Dienstreise","Zeitausgleich")))))))</f>
        <v>AZ</v>
      </c>
      <c r="E33" s="240"/>
      <c r="F33" s="240"/>
      <c r="G33" s="4"/>
      <c r="H33" s="4"/>
      <c r="I33" s="4"/>
      <c r="J33" s="9"/>
      <c r="K33" s="280">
        <f t="shared" si="4"/>
        <v>0</v>
      </c>
      <c r="L33" s="148">
        <f t="shared" si="5"/>
        <v>0</v>
      </c>
      <c r="M33" s="152"/>
      <c r="N33" s="78"/>
      <c r="O33" s="327"/>
      <c r="P33" s="328"/>
      <c r="Q33" s="15" t="str">
        <f t="shared" si="1"/>
        <v>Do</v>
      </c>
      <c r="R33" s="15">
        <f t="shared" si="2"/>
        <v>1</v>
      </c>
      <c r="S33" s="59">
        <f>SUM($M$30)</f>
        <v>5</v>
      </c>
      <c r="T33" s="59">
        <f>VLOOKUP(Q33,Varianten_Kombi!M:N,2,0)</f>
        <v>4</v>
      </c>
      <c r="U33" s="59">
        <f t="shared" si="7"/>
        <v>1</v>
      </c>
      <c r="V33" s="59" t="str">
        <f t="shared" si="8"/>
        <v>1541</v>
      </c>
      <c r="W33" s="15">
        <f>VLOOKUP(V33,Varianten_Kombi!$F$4:$H$1123,3,0)</f>
        <v>0</v>
      </c>
      <c r="X33" s="255">
        <f t="shared" si="9"/>
        <v>0</v>
      </c>
      <c r="Y33" s="43">
        <f t="shared" si="10"/>
        <v>0</v>
      </c>
      <c r="Z33" s="122">
        <f t="shared" si="11"/>
        <v>0</v>
      </c>
      <c r="AA33" s="15">
        <f t="shared" si="12"/>
        <v>0</v>
      </c>
    </row>
    <row r="34" spans="1:27" ht="24" customHeight="1" x14ac:dyDescent="0.2">
      <c r="A34" s="11">
        <f>Kalender!N181</f>
        <v>46199</v>
      </c>
      <c r="B34" s="167" t="str">
        <f>Kalender!O181</f>
        <v>Fr</v>
      </c>
      <c r="C34" s="3">
        <v>1</v>
      </c>
      <c r="D34" s="12" t="str">
        <f t="shared" ref="D34:D36" si="25">IF(C34=0,"arbeitsfreier Tag",IF(C34=1,"AZ",IF(C34=2,"gesetzl. Feiertag",IF(C34=3,"Tarifurlaub",IF(C34=4,"Sonderurlaub",IF(C34=5,"krank (Arbeitsunfähigkeit)",IF(C34=6,"Aus-/Weiterbildung/Dienstreise","Zeitausgleich")))))))</f>
        <v>AZ</v>
      </c>
      <c r="E34" s="240"/>
      <c r="F34" s="240"/>
      <c r="G34" s="4"/>
      <c r="H34" s="4"/>
      <c r="I34" s="4"/>
      <c r="J34" s="9"/>
      <c r="K34" s="280">
        <f t="shared" si="4"/>
        <v>0</v>
      </c>
      <c r="L34" s="148">
        <f t="shared" si="5"/>
        <v>0</v>
      </c>
      <c r="M34" s="152"/>
      <c r="N34" s="78"/>
      <c r="O34" s="327"/>
      <c r="P34" s="328"/>
      <c r="Q34" s="15" t="str">
        <f t="shared" si="1"/>
        <v>Fr</v>
      </c>
      <c r="R34" s="15">
        <f t="shared" si="2"/>
        <v>1</v>
      </c>
      <c r="S34" s="59">
        <f>SUM($M$30)</f>
        <v>5</v>
      </c>
      <c r="T34" s="59">
        <f>VLOOKUP(Q34,Varianten_Kombi!M:N,2,0)</f>
        <v>5</v>
      </c>
      <c r="U34" s="59">
        <f t="shared" si="7"/>
        <v>1</v>
      </c>
      <c r="V34" s="59" t="str">
        <f t="shared" si="8"/>
        <v>1551</v>
      </c>
      <c r="W34" s="15">
        <f>VLOOKUP(V34,Varianten_Kombi!$F$4:$H$1123,3,0)</f>
        <v>0</v>
      </c>
      <c r="X34" s="255">
        <f t="shared" si="9"/>
        <v>0</v>
      </c>
      <c r="Y34" s="43">
        <f t="shared" si="10"/>
        <v>0</v>
      </c>
      <c r="Z34" s="122">
        <f t="shared" si="11"/>
        <v>0</v>
      </c>
      <c r="AA34" s="15">
        <f t="shared" si="12"/>
        <v>0</v>
      </c>
    </row>
    <row r="35" spans="1:27" ht="24" customHeight="1" x14ac:dyDescent="0.2">
      <c r="A35" s="11">
        <f>Kalender!N182</f>
        <v>46200</v>
      </c>
      <c r="B35" s="167" t="str">
        <f>Kalender!O182</f>
        <v>Sa</v>
      </c>
      <c r="C35" s="161">
        <v>0</v>
      </c>
      <c r="D35" s="13" t="str">
        <f t="shared" si="25"/>
        <v>arbeitsfreier Tag</v>
      </c>
      <c r="E35" s="7"/>
      <c r="F35" s="6"/>
      <c r="G35" s="6"/>
      <c r="H35" s="6"/>
      <c r="I35" s="6"/>
      <c r="J35" s="160"/>
      <c r="K35" s="281">
        <f t="shared" si="4"/>
        <v>0</v>
      </c>
      <c r="L35" s="281">
        <f t="shared" si="5"/>
        <v>0</v>
      </c>
      <c r="M35" s="273"/>
      <c r="N35" s="274"/>
      <c r="O35" s="327"/>
      <c r="P35" s="328"/>
      <c r="Q35" s="15" t="str">
        <f t="shared" si="1"/>
        <v>Sa</v>
      </c>
      <c r="R35" s="15">
        <f t="shared" si="2"/>
        <v>1</v>
      </c>
      <c r="S35" s="59">
        <f>SUM($M$30)</f>
        <v>5</v>
      </c>
      <c r="T35" s="59">
        <f>VLOOKUP(Q35,Varianten_Kombi!M:N,2,0)</f>
        <v>6</v>
      </c>
      <c r="U35" s="59">
        <f t="shared" si="7"/>
        <v>0</v>
      </c>
      <c r="V35" s="59" t="str">
        <f t="shared" si="8"/>
        <v>1560</v>
      </c>
      <c r="W35" s="15">
        <f>VLOOKUP(V35,Varianten_Kombi!$F$4:$H$1123,3,0)</f>
        <v>0</v>
      </c>
      <c r="X35" s="255">
        <f t="shared" si="9"/>
        <v>0</v>
      </c>
      <c r="Y35" s="43">
        <f t="shared" si="10"/>
        <v>0</v>
      </c>
      <c r="Z35" s="122">
        <f t="shared" si="11"/>
        <v>0</v>
      </c>
      <c r="AA35" s="15">
        <f t="shared" si="12"/>
        <v>0</v>
      </c>
    </row>
    <row r="36" spans="1:27" ht="24" customHeight="1" x14ac:dyDescent="0.2">
      <c r="A36" s="11">
        <f>Kalender!N183</f>
        <v>46201</v>
      </c>
      <c r="B36" s="167" t="str">
        <f>Kalender!O183</f>
        <v>So</v>
      </c>
      <c r="C36" s="161">
        <v>0</v>
      </c>
      <c r="D36" s="13" t="str">
        <f t="shared" si="25"/>
        <v>arbeitsfreier Tag</v>
      </c>
      <c r="E36" s="7"/>
      <c r="F36" s="6"/>
      <c r="G36" s="6"/>
      <c r="H36" s="6"/>
      <c r="I36" s="6"/>
      <c r="J36" s="160"/>
      <c r="K36" s="281">
        <f t="shared" si="4"/>
        <v>0</v>
      </c>
      <c r="L36" s="281">
        <f t="shared" si="5"/>
        <v>0</v>
      </c>
      <c r="M36" s="41">
        <f>SUM(K30:K36)</f>
        <v>0</v>
      </c>
      <c r="N36" s="37">
        <f>SUM(L30:L36)</f>
        <v>0</v>
      </c>
      <c r="O36" s="327"/>
      <c r="P36" s="328"/>
      <c r="Q36" s="15" t="str">
        <f t="shared" si="1"/>
        <v>So</v>
      </c>
      <c r="R36" s="15">
        <f t="shared" si="2"/>
        <v>1</v>
      </c>
      <c r="S36" s="59">
        <f t="shared" ref="S36" si="26">SUM($M$30)</f>
        <v>5</v>
      </c>
      <c r="T36" s="59">
        <f>VLOOKUP(Q36,Varianten_Kombi!M:N,2,0)</f>
        <v>7</v>
      </c>
      <c r="U36" s="59">
        <f t="shared" si="7"/>
        <v>0</v>
      </c>
      <c r="V36" s="59" t="str">
        <f t="shared" si="8"/>
        <v>1570</v>
      </c>
      <c r="W36" s="15">
        <f>VLOOKUP(V36,Varianten_Kombi!$F$4:$H$1123,3,0)</f>
        <v>0</v>
      </c>
      <c r="X36" s="255">
        <f t="shared" si="9"/>
        <v>0</v>
      </c>
      <c r="Y36" s="43">
        <f t="shared" si="10"/>
        <v>0</v>
      </c>
      <c r="Z36" s="122">
        <f t="shared" si="11"/>
        <v>0</v>
      </c>
      <c r="AA36" s="15">
        <f t="shared" si="12"/>
        <v>0</v>
      </c>
    </row>
    <row r="37" spans="1:27" ht="24" customHeight="1" x14ac:dyDescent="0.2">
      <c r="A37" s="11">
        <f>Kalender!N184</f>
        <v>46202</v>
      </c>
      <c r="B37" s="167" t="str">
        <f>Kalender!O184</f>
        <v>Mo</v>
      </c>
      <c r="C37" s="3">
        <v>1</v>
      </c>
      <c r="D37" s="12" t="str">
        <f t="shared" ref="D37:D38" si="27">IF(C37=0,"arbeitsfreier Tag",IF(C37=1,"AZ",IF(C37=2,"gesetzl. Feiertag",IF(C37=3,"Tarifurlaub",IF(C37=4,"Sonderurlaub",IF(C37=5,"krank (Arbeitsunfähigkeit)",IF(C37=6,"Aus-/Weiterbildung/Dienstreise","Zeitausgleich")))))))</f>
        <v>AZ</v>
      </c>
      <c r="E37" s="240"/>
      <c r="F37" s="240"/>
      <c r="G37" s="4"/>
      <c r="H37" s="4"/>
      <c r="I37" s="4"/>
      <c r="J37" s="9"/>
      <c r="K37" s="280">
        <f t="shared" si="4"/>
        <v>0</v>
      </c>
      <c r="L37" s="148">
        <f t="shared" si="5"/>
        <v>0</v>
      </c>
      <c r="M37" s="269">
        <v>4</v>
      </c>
      <c r="N37" s="270"/>
      <c r="O37" s="152"/>
      <c r="P37" s="153"/>
      <c r="Q37" s="15" t="str">
        <f t="shared" si="1"/>
        <v>Mo</v>
      </c>
      <c r="R37" s="15">
        <f t="shared" si="2"/>
        <v>1</v>
      </c>
      <c r="S37" s="59">
        <f>SUM($M$37)</f>
        <v>4</v>
      </c>
      <c r="T37" s="59">
        <f>VLOOKUP(Q37,Varianten_Kombi!M:N,2,0)</f>
        <v>1</v>
      </c>
      <c r="U37" s="59">
        <f t="shared" si="7"/>
        <v>1</v>
      </c>
      <c r="V37" s="59" t="str">
        <f t="shared" si="8"/>
        <v>1411</v>
      </c>
      <c r="W37" s="15">
        <f>VLOOKUP(V37,Varianten_Kombi!$F$4:$H$1123,3,0)</f>
        <v>0</v>
      </c>
      <c r="X37" s="255">
        <f t="shared" si="9"/>
        <v>0</v>
      </c>
      <c r="Y37" s="43">
        <f t="shared" si="10"/>
        <v>0</v>
      </c>
      <c r="Z37" s="122">
        <f t="shared" si="11"/>
        <v>0</v>
      </c>
      <c r="AA37" s="15">
        <f t="shared" si="12"/>
        <v>0</v>
      </c>
    </row>
    <row r="38" spans="1:27" ht="23.25" customHeight="1" x14ac:dyDescent="0.2">
      <c r="A38" s="11">
        <f>Kalender!N185</f>
        <v>46203</v>
      </c>
      <c r="B38" s="167" t="str">
        <f>Kalender!O185</f>
        <v>Di</v>
      </c>
      <c r="C38" s="3">
        <v>1</v>
      </c>
      <c r="D38" s="12" t="str">
        <f t="shared" si="27"/>
        <v>AZ</v>
      </c>
      <c r="E38" s="240"/>
      <c r="F38" s="240"/>
      <c r="G38" s="4"/>
      <c r="H38" s="4"/>
      <c r="I38" s="4"/>
      <c r="J38" s="9"/>
      <c r="K38" s="280">
        <f t="shared" si="4"/>
        <v>0</v>
      </c>
      <c r="L38" s="148">
        <f>SUM(W38)</f>
        <v>0</v>
      </c>
      <c r="M38" s="41">
        <f>SUM(K37:K38)</f>
        <v>0</v>
      </c>
      <c r="N38" s="37">
        <f>SUM(L37:L38)</f>
        <v>0</v>
      </c>
      <c r="O38" s="152"/>
      <c r="P38" s="153"/>
      <c r="Q38" s="15" t="str">
        <f t="shared" si="1"/>
        <v>Di</v>
      </c>
      <c r="R38" s="15">
        <f t="shared" si="2"/>
        <v>1</v>
      </c>
      <c r="S38" s="59">
        <f>SUM($M$37)</f>
        <v>4</v>
      </c>
      <c r="T38" s="59">
        <f>VLOOKUP(Q38,Varianten_Kombi!M:N,2,0)</f>
        <v>2</v>
      </c>
      <c r="U38" s="59">
        <f t="shared" si="7"/>
        <v>1</v>
      </c>
      <c r="V38" s="59" t="str">
        <f t="shared" si="8"/>
        <v>1421</v>
      </c>
      <c r="W38" s="15">
        <f>VLOOKUP(V38,Varianten_Kombi!$F$4:$H$1123,3,0)</f>
        <v>0</v>
      </c>
      <c r="X38" s="255">
        <f t="shared" si="9"/>
        <v>0</v>
      </c>
      <c r="Y38" s="43">
        <f t="shared" si="10"/>
        <v>0</v>
      </c>
      <c r="Z38" s="122">
        <f t="shared" si="11"/>
        <v>0</v>
      </c>
      <c r="AA38" s="15">
        <f t="shared" si="12"/>
        <v>0</v>
      </c>
    </row>
    <row r="39" spans="1:27" x14ac:dyDescent="0.2">
      <c r="M39" s="123"/>
      <c r="N39" s="38"/>
      <c r="O39" s="266"/>
      <c r="P39" s="267"/>
    </row>
    <row r="40" spans="1:27" x14ac:dyDescent="0.2">
      <c r="M40" s="123"/>
      <c r="N40" s="38"/>
    </row>
    <row r="41" spans="1:27" x14ac:dyDescent="0.2">
      <c r="M41" s="123"/>
      <c r="N41" s="38"/>
    </row>
    <row r="42" spans="1:27" ht="15.75" thickBot="1" x14ac:dyDescent="0.25">
      <c r="M42" s="123"/>
      <c r="N42" s="38"/>
    </row>
    <row r="43" spans="1:27" x14ac:dyDescent="0.2">
      <c r="C43" s="131"/>
      <c r="D43" s="132"/>
      <c r="E43" s="196"/>
      <c r="F43" s="197"/>
      <c r="G43" s="197"/>
      <c r="H43" s="197"/>
      <c r="I43" s="197"/>
      <c r="J43" s="197"/>
      <c r="K43" s="198"/>
      <c r="L43" s="181"/>
      <c r="M43" s="181"/>
      <c r="N43" s="181"/>
      <c r="O43" s="199"/>
      <c r="P43" s="200"/>
    </row>
    <row r="44" spans="1:27" x14ac:dyDescent="0.2">
      <c r="E44" s="183" t="s">
        <v>25</v>
      </c>
      <c r="K44" s="64">
        <f>SUM(M36,M29,M22,M15,M38)</f>
        <v>0</v>
      </c>
      <c r="L44" s="14"/>
      <c r="M44" s="15" t="s">
        <v>46</v>
      </c>
      <c r="N44" s="15"/>
      <c r="O44" s="16">
        <f>Mai!O45</f>
        <v>0</v>
      </c>
      <c r="P44" s="184"/>
    </row>
    <row r="45" spans="1:27" x14ac:dyDescent="0.2">
      <c r="E45" s="183" t="s">
        <v>37</v>
      </c>
      <c r="K45" s="64">
        <f>Mai!$K$48</f>
        <v>0</v>
      </c>
      <c r="L45"/>
      <c r="M45" s="15" t="s">
        <v>45</v>
      </c>
      <c r="N45" s="15"/>
      <c r="O45" s="16">
        <f>SUM(COUNTIF(C9:C38,3))</f>
        <v>0</v>
      </c>
      <c r="P45" s="184"/>
    </row>
    <row r="46" spans="1:27" x14ac:dyDescent="0.2">
      <c r="E46" s="183" t="s">
        <v>26</v>
      </c>
      <c r="K46" s="64">
        <f>SUM(K44:K45)</f>
        <v>0</v>
      </c>
      <c r="L46"/>
      <c r="M46" s="15" t="s">
        <v>39</v>
      </c>
      <c r="N46" s="15"/>
      <c r="O46" s="16">
        <f>O44-O45</f>
        <v>0</v>
      </c>
      <c r="P46" s="184"/>
    </row>
    <row r="47" spans="1:27" ht="24" customHeight="1" x14ac:dyDescent="0.2">
      <c r="A47" s="129"/>
      <c r="B47" s="130"/>
      <c r="E47" s="183" t="s">
        <v>27</v>
      </c>
      <c r="K47" s="67">
        <f>SUM(N36,N29,N22,N15,N38)</f>
        <v>0</v>
      </c>
      <c r="L47"/>
      <c r="N47" s="15"/>
      <c r="O47" s="17"/>
      <c r="P47" s="184"/>
      <c r="X47" s="43"/>
      <c r="Y47" s="43"/>
      <c r="Z47" s="122"/>
    </row>
    <row r="48" spans="1:27" ht="24" customHeight="1" thickBot="1" x14ac:dyDescent="0.25">
      <c r="A48"/>
      <c r="E48" s="183"/>
      <c r="K48" s="68"/>
      <c r="L48"/>
      <c r="N48" s="15"/>
      <c r="O48" s="17"/>
      <c r="P48" s="185"/>
    </row>
    <row r="49" spans="1:16" ht="24" customHeight="1" thickBot="1" x14ac:dyDescent="0.3">
      <c r="A49" s="56"/>
      <c r="E49" s="183" t="s">
        <v>28</v>
      </c>
      <c r="J49"/>
      <c r="K49" s="69">
        <f>K46-K47</f>
        <v>0</v>
      </c>
      <c r="L49"/>
      <c r="N49" s="15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02"/>
      <c r="N50" s="187"/>
      <c r="O50" s="189"/>
      <c r="P50" s="190"/>
    </row>
    <row r="51" spans="1:16" ht="24" customHeight="1" x14ac:dyDescent="0.2">
      <c r="K51" s="14"/>
      <c r="M51"/>
      <c r="N51" s="15"/>
      <c r="O51" s="17"/>
    </row>
    <row r="52" spans="1:16" ht="24" customHeight="1" x14ac:dyDescent="0.2">
      <c r="M52"/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N53" s="15"/>
      <c r="O53" s="17"/>
    </row>
    <row r="54" spans="1:16" ht="24" customHeight="1" x14ac:dyDescent="0.2">
      <c r="C54" s="15" t="s">
        <v>32</v>
      </c>
      <c r="K54" s="15" t="s">
        <v>33</v>
      </c>
      <c r="N54" s="15"/>
    </row>
    <row r="55" spans="1:16" ht="24" customHeight="1" x14ac:dyDescent="0.2"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  <row r="58" spans="1:16" x14ac:dyDescent="0.2">
      <c r="N58" s="15"/>
      <c r="P58" s="17"/>
    </row>
  </sheetData>
  <sheetProtection algorithmName="SHA-512" hashValue="LR1ME+zvEo6doB3feukhEyfvQvf3bOc+CsmKnT0NHxAgcTnPOPbN86w2/cEs4ws+s2fE2JVxs5YWjOTXGQ4b3g==" saltValue="85z0dD0rhmGxk5iqxSl1/Q==" spinCount="100000" sheet="1" selectLockedCells="1"/>
  <autoFilter ref="A8:AK37" xr:uid="{DA86B888-615B-4C04-AEA4-663E0D043E91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4">
    <mergeCell ref="O34:P34"/>
    <mergeCell ref="O36:P36"/>
    <mergeCell ref="O29:P29"/>
    <mergeCell ref="O30:P30"/>
    <mergeCell ref="O31:P31"/>
    <mergeCell ref="O32:P32"/>
    <mergeCell ref="O35:P35"/>
    <mergeCell ref="O20:P20"/>
    <mergeCell ref="O21:P21"/>
    <mergeCell ref="O22:P22"/>
    <mergeCell ref="O23:P23"/>
    <mergeCell ref="O33:P33"/>
    <mergeCell ref="O25:P25"/>
    <mergeCell ref="O27:P27"/>
    <mergeCell ref="O28:P28"/>
    <mergeCell ref="O26:P26"/>
    <mergeCell ref="O24:P24"/>
    <mergeCell ref="O10:P10"/>
    <mergeCell ref="O14:P14"/>
    <mergeCell ref="O18:P18"/>
    <mergeCell ref="O19:P19"/>
    <mergeCell ref="O13:P13"/>
    <mergeCell ref="O12:P12"/>
    <mergeCell ref="O11:P11"/>
    <mergeCell ref="O15:P15"/>
    <mergeCell ref="O16:P16"/>
    <mergeCell ref="O17:P17"/>
    <mergeCell ref="O9:P9"/>
    <mergeCell ref="R8:W8"/>
    <mergeCell ref="A1:P1"/>
    <mergeCell ref="K3:L3"/>
    <mergeCell ref="M3:N3"/>
    <mergeCell ref="K4:L4"/>
    <mergeCell ref="O7:P8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Drop Down 2">
              <controlPr locked="0" defaultSize="0" autoLine="0" autoPict="0">
                <anchor moveWithCells="1">
                  <from>
                    <xdr:col>11</xdr:col>
                    <xdr:colOff>342900</xdr:colOff>
                    <xdr:row>2</xdr:row>
                    <xdr:rowOff>228600</xdr:rowOff>
                  </from>
                  <to>
                    <xdr:col>13</xdr:col>
                    <xdr:colOff>390525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5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15</xdr:row>
                    <xdr:rowOff>19050</xdr:rowOff>
                  </from>
                  <to>
                    <xdr:col>13</xdr:col>
                    <xdr:colOff>628650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6" name="Drop Down 7">
              <controlPr locked="0" defaultSize="0" autoLine="0" autoPict="0">
                <anchor moveWithCells="1">
                  <from>
                    <xdr:col>12</xdr:col>
                    <xdr:colOff>57150</xdr:colOff>
                    <xdr:row>22</xdr:row>
                    <xdr:rowOff>0</xdr:rowOff>
                  </from>
                  <to>
                    <xdr:col>13</xdr:col>
                    <xdr:colOff>638175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7" name="Drop Down 9">
              <controlPr locked="0" defaultSize="0" autoLine="0" autoPict="0">
                <anchor moveWithCells="1">
                  <from>
                    <xdr:col>12</xdr:col>
                    <xdr:colOff>28575</xdr:colOff>
                    <xdr:row>29</xdr:row>
                    <xdr:rowOff>0</xdr:rowOff>
                  </from>
                  <to>
                    <xdr:col>13</xdr:col>
                    <xdr:colOff>628650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8" name="Drop Down 10">
              <controlPr locked="0" defaultSize="0" autoLine="0" autoPict="0">
                <anchor moveWithCells="1">
                  <from>
                    <xdr:col>12</xdr:col>
                    <xdr:colOff>9525</xdr:colOff>
                    <xdr:row>7</xdr:row>
                    <xdr:rowOff>285750</xdr:rowOff>
                  </from>
                  <to>
                    <xdr:col>13</xdr:col>
                    <xdr:colOff>600075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9" name="Drop Down 48">
              <controlPr locked="0" defaultSize="0" autoLine="0" autoPict="0">
                <anchor moveWithCells="1">
                  <from>
                    <xdr:col>12</xdr:col>
                    <xdr:colOff>9525</xdr:colOff>
                    <xdr:row>35</xdr:row>
                    <xdr:rowOff>266700</xdr:rowOff>
                  </from>
                  <to>
                    <xdr:col>13</xdr:col>
                    <xdr:colOff>600075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6" tint="-0.499984740745262"/>
    <pageSetUpPr fitToPage="1"/>
  </sheetPr>
  <dimension ref="A1:AB58"/>
  <sheetViews>
    <sheetView showGridLines="0" topLeftCell="A7" zoomScale="70" zoomScaleNormal="70" workbookViewId="0">
      <selection activeCell="O32" sqref="O32:P32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0.710937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9.42578125" customWidth="1"/>
    <col min="15" max="16" width="11.42578125" style="15"/>
    <col min="17" max="17" width="11.42578125" style="15" hidden="1" customWidth="1"/>
    <col min="18" max="18" width="2.5703125" style="15" hidden="1" customWidth="1"/>
    <col min="19" max="21" width="2.5703125" style="59" hidden="1" customWidth="1"/>
    <col min="22" max="22" width="5.28515625" style="59" hidden="1" customWidth="1"/>
    <col min="23" max="23" width="2.5703125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28" width="11.42578125" style="15" hidden="1" customWidth="1"/>
    <col min="29" max="37" width="11.42578125" style="15" customWidth="1"/>
    <col min="38" max="16384" width="11.42578125" style="15"/>
  </cols>
  <sheetData>
    <row r="1" spans="1:27" ht="25.5" x14ac:dyDescent="0.35">
      <c r="A1" s="341" t="s">
        <v>13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3"/>
      <c r="AA1" s="15">
        <f>IF(($C$17=6)*AND($Z$19&gt;$L$17),$Z$19,$L$17)</f>
        <v>0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4" t="s">
        <v>58</v>
      </c>
      <c r="L3" s="344"/>
      <c r="M3" s="325">
        <f>IF(M4=1,Person!G14, IF(M4=2,Person!O14,IF(M4=3,Person!W14,IF(M4=4,Person!AE14,"FALSCH"))))</f>
        <v>0</v>
      </c>
      <c r="N3" s="325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4" t="s">
        <v>59</v>
      </c>
      <c r="L4" s="344"/>
      <c r="M4" s="46">
        <v>1</v>
      </c>
      <c r="N4" s="60"/>
      <c r="AA4" s="15">
        <f>IF($C$17=6+AND($Z$19&lt;$L$17),$Z$19,$L$17)</f>
        <v>0</v>
      </c>
    </row>
    <row r="5" spans="1:27" s="53" customFormat="1" ht="39" customHeight="1" x14ac:dyDescent="0.4">
      <c r="A5" s="52">
        <v>46204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>
        <f>IF(AND($C$17=6,$Z$19&gt;$L$17),$Z$19,$L$17)</f>
        <v>0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30" t="s">
        <v>72</v>
      </c>
      <c r="P7" s="331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4"/>
      <c r="P8" s="335"/>
      <c r="R8" s="338" t="s">
        <v>68</v>
      </c>
      <c r="S8" s="339"/>
      <c r="T8" s="339"/>
      <c r="U8" s="339"/>
      <c r="V8" s="339"/>
      <c r="W8" s="340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Kalender!N186</f>
        <v>46204</v>
      </c>
      <c r="B9" s="292" t="str">
        <f>Kalender!O186</f>
        <v>Mi</v>
      </c>
      <c r="C9" s="3">
        <v>1</v>
      </c>
      <c r="D9" s="12" t="str">
        <f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36">
        <f t="shared" ref="K9" si="0">IF(C9=0,Z9,IF(C9=1,Z9,IF(C9=2,L9,IF(C9=3,L9,IF(C9=4,L9,IF(C9=5,L9,IF(C9=6,AA9,IF(C9=7,0,"falsch"))))))))</f>
        <v>0</v>
      </c>
      <c r="L9" s="37">
        <f>SUM(W9)</f>
        <v>0</v>
      </c>
      <c r="M9" s="237">
        <v>1</v>
      </c>
      <c r="N9" s="236"/>
      <c r="O9" s="345"/>
      <c r="P9" s="346"/>
      <c r="Q9" s="15" t="str">
        <f t="shared" ref="Q9:Q39" si="1">B9</f>
        <v>Mi</v>
      </c>
      <c r="R9" s="15">
        <f t="shared" ref="R9:R39" si="2">SUM($M$4)</f>
        <v>1</v>
      </c>
      <c r="S9" s="59">
        <f>SUM($M$9)</f>
        <v>1</v>
      </c>
      <c r="T9" s="59">
        <f>VLOOKUP(Q9,Varianten_Kombi!M:N,2,0)</f>
        <v>3</v>
      </c>
      <c r="U9" s="59">
        <f>C9</f>
        <v>1</v>
      </c>
      <c r="V9" s="59" t="str">
        <f>CONCATENATE(R9,S9,T9,U9)</f>
        <v>1131</v>
      </c>
      <c r="W9" s="15">
        <f>VLOOKUP(V9,Varianten_Kombi!$F$4:$H$1123,3,0)</f>
        <v>0</v>
      </c>
      <c r="X9" s="43">
        <f t="shared" ref="X9" si="3">(F9-E9)*24</f>
        <v>0</v>
      </c>
      <c r="Y9" s="43">
        <f t="shared" ref="Y9" si="4">((H9-G9)+(J9-I9))*24</f>
        <v>0</v>
      </c>
      <c r="Z9" s="122">
        <f t="shared" ref="Z9" si="5">IF(X9&gt;9.5,IF(Y9&gt;0.75,(X9-Y9),(X9-0.75)),IF(X9&gt;6,IF(Y9&gt;0.5,(X9-Y9),(X9-0.5)),IF(X9&lt;=6,(X9-Y9))))</f>
        <v>0</v>
      </c>
      <c r="AA9" s="15">
        <f t="shared" ref="AA9" si="6">IF((C9=6)*AND(Z9&gt;L9),Z9,L9)</f>
        <v>0</v>
      </c>
    </row>
    <row r="10" spans="1:27" ht="24" customHeight="1" x14ac:dyDescent="0.2">
      <c r="A10" s="11">
        <f>Kalender!K187</f>
        <v>45840</v>
      </c>
      <c r="B10" s="292" t="str">
        <f>Kalender!O187</f>
        <v>Do</v>
      </c>
      <c r="C10" s="3">
        <v>1</v>
      </c>
      <c r="D10" s="12" t="str">
        <f>IF(C10=0,"arbeitsfreier Tag",IF(C10=1,"AZ",IF(C10=2,"gesetzl. Feiertag",IF(C10=3,"Tarifurlaub",IF(C10=4,"Sonderurlaub",IF(C10=5,"krank (Arbeitsunfähigkeit)",IF(C10=6,"Aus-/Weiterbildung/Dienstreise","Zeitausgleich")))))))</f>
        <v>AZ</v>
      </c>
      <c r="E10" s="240"/>
      <c r="F10" s="240"/>
      <c r="G10" s="4"/>
      <c r="H10" s="4"/>
      <c r="I10" s="4"/>
      <c r="J10" s="9"/>
      <c r="K10" s="36">
        <f t="shared" ref="K10:K37" si="7">IF(C10=0,Z10,IF(C10=1,Z10,IF(C10=2,L10,IF(C10=3,L10,IF(C10=4,L10,IF(C10=5,L10,IF(C10=6,AA10,IF(C10=7,0,"falsch"))))))))</f>
        <v>0</v>
      </c>
      <c r="L10" s="37">
        <f t="shared" ref="L10:L37" si="8">SUM(W10)</f>
        <v>0</v>
      </c>
      <c r="M10" s="45"/>
      <c r="N10" s="236"/>
      <c r="O10" s="327"/>
      <c r="P10" s="328"/>
      <c r="Q10" s="15" t="str">
        <f t="shared" si="1"/>
        <v>Do</v>
      </c>
      <c r="R10" s="15">
        <f t="shared" si="2"/>
        <v>1</v>
      </c>
      <c r="S10" s="59">
        <f t="shared" ref="S10:S13" si="9">SUM($M$9)</f>
        <v>1</v>
      </c>
      <c r="T10" s="59">
        <f>VLOOKUP(Q10,Varianten_Kombi!M:N,2,0)</f>
        <v>4</v>
      </c>
      <c r="U10" s="59">
        <f t="shared" ref="U10:U37" si="10">C10</f>
        <v>1</v>
      </c>
      <c r="V10" s="59" t="str">
        <f t="shared" ref="V10:V37" si="11">CONCATENATE(R10,S10,T10,U10)</f>
        <v>1141</v>
      </c>
      <c r="W10" s="15">
        <f>VLOOKUP(V10,Varianten_Kombi!$F$4:$H$1123,3,0)</f>
        <v>0</v>
      </c>
      <c r="X10" s="43">
        <f t="shared" ref="X10:X37" si="12">(F10-E10)*24</f>
        <v>0</v>
      </c>
      <c r="Y10" s="43">
        <f t="shared" ref="Y10:Y37" si="13">((H10-G10)+(J10-I10))*24</f>
        <v>0</v>
      </c>
      <c r="Z10" s="122">
        <f t="shared" ref="Z10:Z37" si="14">IF(X10&gt;9.5,IF(Y10&gt;0.75,(X10-Y10),(X10-0.75)),IF(X10&gt;6,IF(Y10&gt;0.5,(X10-Y10),(X10-0.5)),IF(X10&lt;=6,(X10-Y10))))</f>
        <v>0</v>
      </c>
      <c r="AA10" s="15">
        <f t="shared" ref="AA10:AA37" si="15">IF((C10=6)*AND(Z10&gt;L10),Z10,L10)</f>
        <v>0</v>
      </c>
    </row>
    <row r="11" spans="1:27" ht="24" customHeight="1" x14ac:dyDescent="0.2">
      <c r="A11" s="11">
        <f>Kalender!K188</f>
        <v>45841</v>
      </c>
      <c r="B11" s="292" t="str">
        <f>Kalender!O188</f>
        <v>Fr</v>
      </c>
      <c r="C11" s="3">
        <v>1</v>
      </c>
      <c r="D11" s="12" t="str">
        <f>IF(C11=0,"arbeitsfreier Tag",IF(C11=1,"AZ",IF(C11=2,"gesetzl. Feiertag",IF(C11=3,"Tarifurlaub",IF(C11=4,"Sonderurlaub",IF(C11=5,"krank (Arbeitsunfähigkeit)",IF(C11=6,"Aus-/Weiterbildung/Dienstreise","Zeitausgleich")))))))</f>
        <v>AZ</v>
      </c>
      <c r="E11" s="240"/>
      <c r="F11" s="240"/>
      <c r="G11" s="4"/>
      <c r="H11" s="4"/>
      <c r="I11" s="4"/>
      <c r="J11" s="9"/>
      <c r="K11" s="36">
        <f t="shared" si="7"/>
        <v>0</v>
      </c>
      <c r="L11" s="37">
        <f t="shared" si="8"/>
        <v>0</v>
      </c>
      <c r="M11" s="45"/>
      <c r="N11" s="236"/>
      <c r="O11" s="327"/>
      <c r="P11" s="328"/>
      <c r="Q11" s="15" t="str">
        <f t="shared" si="1"/>
        <v>Fr</v>
      </c>
      <c r="R11" s="15">
        <f t="shared" si="2"/>
        <v>1</v>
      </c>
      <c r="S11" s="59">
        <f t="shared" si="9"/>
        <v>1</v>
      </c>
      <c r="T11" s="59">
        <f>VLOOKUP(Q11,Varianten_Kombi!M:N,2,0)</f>
        <v>5</v>
      </c>
      <c r="U11" s="59">
        <f t="shared" si="10"/>
        <v>1</v>
      </c>
      <c r="V11" s="59" t="str">
        <f t="shared" si="11"/>
        <v>1151</v>
      </c>
      <c r="W11" s="15">
        <f>VLOOKUP(V11,Varianten_Kombi!$F$4:$H$1123,3,0)</f>
        <v>0</v>
      </c>
      <c r="X11" s="43">
        <f t="shared" si="12"/>
        <v>0</v>
      </c>
      <c r="Y11" s="43">
        <f t="shared" si="13"/>
        <v>0</v>
      </c>
      <c r="Z11" s="122">
        <f t="shared" si="14"/>
        <v>0</v>
      </c>
      <c r="AA11" s="15">
        <f t="shared" si="15"/>
        <v>0</v>
      </c>
    </row>
    <row r="12" spans="1:27" ht="24" customHeight="1" x14ac:dyDescent="0.2">
      <c r="A12" s="11">
        <f>Kalender!K189</f>
        <v>45842</v>
      </c>
      <c r="B12" s="292" t="str">
        <f>Kalender!O189</f>
        <v>Sa</v>
      </c>
      <c r="C12" s="1">
        <v>0</v>
      </c>
      <c r="D12" s="13" t="str">
        <f t="shared" ref="D12:D14" si="16">IF(C12=0,"arbeitsfreier Tag",IF(C12=1,"AZ",IF(C12=2,"gesetzl. Feiertag",IF(C12=3,"Tarifurlaub",IF(C12=4,"Sonderurlaub",IF(C12=5,"krank (Arbeitsunfähigkeit)",IF(C12=6,"Aus-/Weiterbildung/Dienstreise","Zeitausgleich")))))))</f>
        <v>arbeitsfreier Tag</v>
      </c>
      <c r="E12" s="7"/>
      <c r="F12" s="6"/>
      <c r="G12" s="6"/>
      <c r="H12" s="6"/>
      <c r="I12" s="6"/>
      <c r="J12" s="160"/>
      <c r="K12" s="279">
        <f>IF(C12=0,Z12,IF(C12=1,Z12,IF(C12=2,L12,IF(C12=3,L12,IF(C12=4,L12,IF(C12=5,L12,IF(C12=6,AA12,IF(C12=7,0,"falsch"))))))))</f>
        <v>0</v>
      </c>
      <c r="L12" s="279">
        <f t="shared" si="8"/>
        <v>0</v>
      </c>
      <c r="O12" s="327"/>
      <c r="P12" s="328"/>
      <c r="Q12" s="15" t="str">
        <f t="shared" si="1"/>
        <v>Sa</v>
      </c>
      <c r="R12" s="15">
        <f t="shared" si="2"/>
        <v>1</v>
      </c>
      <c r="S12" s="59">
        <f t="shared" si="9"/>
        <v>1</v>
      </c>
      <c r="T12" s="59">
        <f>VLOOKUP(Q12,Varianten_Kombi!M:N,2,0)</f>
        <v>6</v>
      </c>
      <c r="U12" s="59">
        <f t="shared" si="10"/>
        <v>0</v>
      </c>
      <c r="V12" s="59" t="str">
        <f t="shared" si="11"/>
        <v>1160</v>
      </c>
      <c r="W12" s="15">
        <f>VLOOKUP(V12,Varianten_Kombi!$F$4:$H$1123,3,0)</f>
        <v>0</v>
      </c>
      <c r="X12" s="43">
        <f t="shared" si="12"/>
        <v>0</v>
      </c>
      <c r="Y12" s="43">
        <f t="shared" si="13"/>
        <v>0</v>
      </c>
      <c r="Z12" s="122">
        <f t="shared" si="14"/>
        <v>0</v>
      </c>
      <c r="AA12" s="15">
        <f t="shared" si="15"/>
        <v>0</v>
      </c>
    </row>
    <row r="13" spans="1:27" ht="24" customHeight="1" x14ac:dyDescent="0.2">
      <c r="A13" s="11">
        <f>Kalender!K190</f>
        <v>45843</v>
      </c>
      <c r="B13" s="292" t="str">
        <f>Kalender!O190</f>
        <v>So</v>
      </c>
      <c r="C13" s="1">
        <v>0</v>
      </c>
      <c r="D13" s="13" t="str">
        <f t="shared" si="16"/>
        <v>arbeitsfreier Tag</v>
      </c>
      <c r="E13" s="7"/>
      <c r="F13" s="6"/>
      <c r="G13" s="6"/>
      <c r="H13" s="6"/>
      <c r="I13" s="6"/>
      <c r="J13" s="160"/>
      <c r="K13" s="279">
        <f t="shared" si="7"/>
        <v>0</v>
      </c>
      <c r="L13" s="279">
        <f t="shared" si="8"/>
        <v>0</v>
      </c>
      <c r="M13" s="41">
        <f>SUM(K9:K13)</f>
        <v>0</v>
      </c>
      <c r="N13" s="148">
        <f>SUM(L9:L13)</f>
        <v>0</v>
      </c>
      <c r="O13" s="327"/>
      <c r="P13" s="328"/>
      <c r="Q13" s="15" t="str">
        <f t="shared" si="1"/>
        <v>So</v>
      </c>
      <c r="R13" s="15">
        <f t="shared" si="2"/>
        <v>1</v>
      </c>
      <c r="S13" s="59">
        <f t="shared" si="9"/>
        <v>1</v>
      </c>
      <c r="T13" s="59">
        <f>VLOOKUP(Q13,Varianten_Kombi!M:N,2,0)</f>
        <v>7</v>
      </c>
      <c r="U13" s="59">
        <f t="shared" si="10"/>
        <v>0</v>
      </c>
      <c r="V13" s="59" t="str">
        <f t="shared" si="11"/>
        <v>1170</v>
      </c>
      <c r="W13" s="15">
        <f>VLOOKUP(V13,Varianten_Kombi!$F$4:$H$1123,3,0)</f>
        <v>0</v>
      </c>
      <c r="X13" s="43">
        <f t="shared" si="12"/>
        <v>0</v>
      </c>
      <c r="Y13" s="43">
        <f t="shared" si="13"/>
        <v>0</v>
      </c>
      <c r="Z13" s="122">
        <f t="shared" si="14"/>
        <v>0</v>
      </c>
      <c r="AA13" s="15">
        <f t="shared" si="15"/>
        <v>0</v>
      </c>
    </row>
    <row r="14" spans="1:27" ht="24" customHeight="1" x14ac:dyDescent="0.2">
      <c r="A14" s="11">
        <f>Kalender!K191</f>
        <v>45844</v>
      </c>
      <c r="B14" s="292" t="str">
        <f>Kalender!O191</f>
        <v>Mo</v>
      </c>
      <c r="C14" s="3">
        <v>1</v>
      </c>
      <c r="D14" s="12" t="str">
        <f t="shared" si="16"/>
        <v>AZ</v>
      </c>
      <c r="E14" s="240"/>
      <c r="F14" s="240"/>
      <c r="G14" s="4"/>
      <c r="H14" s="4"/>
      <c r="I14" s="4"/>
      <c r="J14" s="9"/>
      <c r="K14" s="36">
        <f t="shared" si="7"/>
        <v>0</v>
      </c>
      <c r="L14" s="37">
        <f t="shared" si="8"/>
        <v>0</v>
      </c>
      <c r="M14" s="45">
        <v>2</v>
      </c>
      <c r="N14" s="236"/>
      <c r="O14" s="327"/>
      <c r="P14" s="328"/>
      <c r="Q14" s="15" t="str">
        <f t="shared" si="1"/>
        <v>Mo</v>
      </c>
      <c r="R14" s="15">
        <f t="shared" si="2"/>
        <v>1</v>
      </c>
      <c r="S14" s="59">
        <f t="shared" ref="S14:S15" si="17">SUM($M$14)</f>
        <v>2</v>
      </c>
      <c r="T14" s="59">
        <f>VLOOKUP(Q14,Varianten_Kombi!M:N,2,0)</f>
        <v>1</v>
      </c>
      <c r="U14" s="59">
        <f t="shared" si="10"/>
        <v>1</v>
      </c>
      <c r="V14" s="59" t="str">
        <f t="shared" si="11"/>
        <v>1211</v>
      </c>
      <c r="W14" s="15">
        <f>VLOOKUP(V14,Varianten_Kombi!$F$4:$H$1123,3,0)</f>
        <v>0</v>
      </c>
      <c r="X14" s="43">
        <f t="shared" si="12"/>
        <v>0</v>
      </c>
      <c r="Y14" s="43">
        <f t="shared" si="13"/>
        <v>0</v>
      </c>
      <c r="Z14" s="122">
        <f t="shared" si="14"/>
        <v>0</v>
      </c>
      <c r="AA14" s="15">
        <f t="shared" si="15"/>
        <v>0</v>
      </c>
    </row>
    <row r="15" spans="1:27" ht="24" customHeight="1" x14ac:dyDescent="0.2">
      <c r="A15" s="11">
        <f>Kalender!K192</f>
        <v>45845</v>
      </c>
      <c r="B15" s="292" t="str">
        <f>Kalender!O192</f>
        <v>Di</v>
      </c>
      <c r="C15" s="3">
        <v>1</v>
      </c>
      <c r="D15" s="12" t="str">
        <f t="shared" ref="D15" si="18">IF(C15=0,"arbeitsfreier Tag",IF(C15=1,"AZ",IF(C15=2,"gesetzl. Feiertag",IF(C15=3,"Tarifurlaub",IF(C15=4,"Sonderurlaub",IF(C15=5,"krank (Arbeitsunfähigkeit)",IF(C15=6,"Aus-/Weiterbildung/Dienstreise","Zeitausgleich")))))))</f>
        <v>AZ</v>
      </c>
      <c r="E15" s="240"/>
      <c r="F15" s="240"/>
      <c r="G15" s="4"/>
      <c r="H15" s="4"/>
      <c r="I15" s="4"/>
      <c r="J15" s="9"/>
      <c r="K15" s="36">
        <f t="shared" si="7"/>
        <v>0</v>
      </c>
      <c r="L15" s="37">
        <f t="shared" si="8"/>
        <v>0</v>
      </c>
      <c r="M15" s="45"/>
      <c r="N15" s="236"/>
      <c r="O15" s="327"/>
      <c r="P15" s="328"/>
      <c r="Q15" s="15" t="str">
        <f t="shared" si="1"/>
        <v>Di</v>
      </c>
      <c r="R15" s="15">
        <f t="shared" si="2"/>
        <v>1</v>
      </c>
      <c r="S15" s="59">
        <f t="shared" si="17"/>
        <v>2</v>
      </c>
      <c r="T15" s="59">
        <f>VLOOKUP(Q15,Varianten_Kombi!M:N,2,0)</f>
        <v>2</v>
      </c>
      <c r="U15" s="59">
        <f t="shared" si="10"/>
        <v>1</v>
      </c>
      <c r="V15" s="59" t="str">
        <f t="shared" si="11"/>
        <v>1221</v>
      </c>
      <c r="W15" s="15">
        <f>VLOOKUP(V15,Varianten_Kombi!$F$4:$H$1123,3,0)</f>
        <v>0</v>
      </c>
      <c r="X15" s="43">
        <f t="shared" si="12"/>
        <v>0</v>
      </c>
      <c r="Y15" s="43">
        <f t="shared" si="13"/>
        <v>0</v>
      </c>
      <c r="Z15" s="122">
        <f t="shared" si="14"/>
        <v>0</v>
      </c>
      <c r="AA15" s="15">
        <f t="shared" si="15"/>
        <v>0</v>
      </c>
    </row>
    <row r="16" spans="1:27" ht="24" customHeight="1" x14ac:dyDescent="0.2">
      <c r="A16" s="11">
        <f>Kalender!K193</f>
        <v>45846</v>
      </c>
      <c r="B16" s="292" t="str">
        <f>Kalender!O193</f>
        <v>Mi</v>
      </c>
      <c r="C16" s="3">
        <v>1</v>
      </c>
      <c r="D16" s="12" t="str">
        <f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4"/>
      <c r="H16" s="4"/>
      <c r="I16" s="4"/>
      <c r="J16" s="9"/>
      <c r="K16" s="36">
        <f t="shared" si="7"/>
        <v>0</v>
      </c>
      <c r="L16" s="37">
        <f t="shared" si="8"/>
        <v>0</v>
      </c>
      <c r="M16" s="45"/>
      <c r="N16" s="38"/>
      <c r="O16" s="327"/>
      <c r="P16" s="328"/>
      <c r="Q16" s="15" t="str">
        <f t="shared" si="1"/>
        <v>Mi</v>
      </c>
      <c r="R16" s="15">
        <f t="shared" si="2"/>
        <v>1</v>
      </c>
      <c r="S16" s="59">
        <f>SUM($M$14)</f>
        <v>2</v>
      </c>
      <c r="T16" s="59">
        <f>VLOOKUP(Q16,Varianten_Kombi!M:N,2,0)</f>
        <v>3</v>
      </c>
      <c r="U16" s="59">
        <f t="shared" si="10"/>
        <v>1</v>
      </c>
      <c r="V16" s="59" t="str">
        <f t="shared" si="11"/>
        <v>1231</v>
      </c>
      <c r="W16" s="15">
        <f>VLOOKUP(V16,Varianten_Kombi!$F$4:$H$1123,3,0)</f>
        <v>0</v>
      </c>
      <c r="X16" s="43">
        <f t="shared" si="12"/>
        <v>0</v>
      </c>
      <c r="Y16" s="43">
        <f t="shared" si="13"/>
        <v>0</v>
      </c>
      <c r="Z16" s="122">
        <f t="shared" si="14"/>
        <v>0</v>
      </c>
      <c r="AA16" s="15">
        <f t="shared" si="15"/>
        <v>0</v>
      </c>
    </row>
    <row r="17" spans="1:27" ht="24" customHeight="1" x14ac:dyDescent="0.2">
      <c r="A17" s="11">
        <f>Kalender!K194</f>
        <v>45847</v>
      </c>
      <c r="B17" s="292" t="str">
        <f>Kalender!O194</f>
        <v>Do</v>
      </c>
      <c r="C17" s="3">
        <v>1</v>
      </c>
      <c r="D17" s="12" t="str">
        <f t="shared" ref="D17" si="19">IF(C17=0,"arbeitsfreier Tag",IF(C17=1,"AZ",IF(C17=2,"gesetzl. Feiertag",IF(C17=3,"Tarifurlaub",IF(C17=4,"Sonderurlaub",IF(C17=5,"krank (Arbeitsunfähigkeit)",IF(C17=6,"Aus-/Weiterbildung/Dienstreise","Zeitausgleich")))))))</f>
        <v>AZ</v>
      </c>
      <c r="E17" s="240"/>
      <c r="F17" s="240"/>
      <c r="G17" s="4"/>
      <c r="H17" s="4"/>
      <c r="I17" s="4"/>
      <c r="J17" s="9"/>
      <c r="K17" s="36">
        <f t="shared" si="7"/>
        <v>0</v>
      </c>
      <c r="L17" s="37">
        <f t="shared" si="8"/>
        <v>0</v>
      </c>
      <c r="O17" s="327"/>
      <c r="P17" s="328"/>
      <c r="Q17" s="15" t="str">
        <f t="shared" si="1"/>
        <v>Do</v>
      </c>
      <c r="R17" s="15">
        <f t="shared" si="2"/>
        <v>1</v>
      </c>
      <c r="S17" s="59">
        <f>SUM($M$14)</f>
        <v>2</v>
      </c>
      <c r="T17" s="59">
        <f>VLOOKUP(Q17,Varianten_Kombi!M:N,2,0)</f>
        <v>4</v>
      </c>
      <c r="U17" s="59">
        <f t="shared" si="10"/>
        <v>1</v>
      </c>
      <c r="V17" s="59" t="str">
        <f t="shared" si="11"/>
        <v>1241</v>
      </c>
      <c r="W17" s="15">
        <f>VLOOKUP(V17,Varianten_Kombi!$F$4:$H$1123,3,0)</f>
        <v>0</v>
      </c>
      <c r="X17" s="43">
        <f t="shared" si="12"/>
        <v>0</v>
      </c>
      <c r="Y17" s="43">
        <f t="shared" si="13"/>
        <v>0</v>
      </c>
      <c r="Z17" s="122">
        <f t="shared" si="14"/>
        <v>0</v>
      </c>
      <c r="AA17" s="15">
        <f t="shared" si="15"/>
        <v>0</v>
      </c>
    </row>
    <row r="18" spans="1:27" ht="24" customHeight="1" x14ac:dyDescent="0.2">
      <c r="A18" s="11">
        <f>Kalender!K195</f>
        <v>45848</v>
      </c>
      <c r="B18" s="292" t="str">
        <f>Kalender!O195</f>
        <v>Fr</v>
      </c>
      <c r="C18" s="3">
        <v>1</v>
      </c>
      <c r="D18" s="12" t="str">
        <f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36">
        <f t="shared" si="7"/>
        <v>0</v>
      </c>
      <c r="L18" s="37">
        <f t="shared" si="8"/>
        <v>0</v>
      </c>
      <c r="M18" s="39"/>
      <c r="N18" s="40"/>
      <c r="O18" s="327"/>
      <c r="P18" s="328"/>
      <c r="Q18" s="15" t="str">
        <f t="shared" si="1"/>
        <v>Fr</v>
      </c>
      <c r="R18" s="15">
        <f t="shared" si="2"/>
        <v>1</v>
      </c>
      <c r="S18" s="59">
        <f>SUM($M$14)</f>
        <v>2</v>
      </c>
      <c r="T18" s="59">
        <f>VLOOKUP(Q18,Varianten_Kombi!M:N,2,0)</f>
        <v>5</v>
      </c>
      <c r="U18" s="59">
        <f t="shared" si="10"/>
        <v>1</v>
      </c>
      <c r="V18" s="59" t="str">
        <f t="shared" si="11"/>
        <v>1251</v>
      </c>
      <c r="W18" s="15">
        <f>VLOOKUP(V18,Varianten_Kombi!$F$4:$H$1123,3,0)</f>
        <v>0</v>
      </c>
      <c r="X18" s="43">
        <f t="shared" si="12"/>
        <v>0</v>
      </c>
      <c r="Y18" s="43">
        <f t="shared" si="13"/>
        <v>0</v>
      </c>
      <c r="Z18" s="122">
        <f t="shared" si="14"/>
        <v>0</v>
      </c>
      <c r="AA18" s="15">
        <f t="shared" si="15"/>
        <v>0</v>
      </c>
    </row>
    <row r="19" spans="1:27" ht="24" customHeight="1" x14ac:dyDescent="0.2">
      <c r="A19" s="11">
        <f>Kalender!K196</f>
        <v>45849</v>
      </c>
      <c r="B19" s="292" t="str">
        <f>Kalender!O196</f>
        <v>Sa</v>
      </c>
      <c r="C19" s="1">
        <v>0</v>
      </c>
      <c r="D19" s="13" t="str">
        <f>IF(C19=0,"arbeitsfreier Tag",IF(C19=1,"AZ",IF(C19=2,"gesetzl. Feiertag",IF(C19=3,"Tarifurlaub",IF(C19=4,"Sonderurlaub",IF(C19=5,"krank (Arbeitsunfähigkeit)",IF(C19=6,"Aus-/Weiterbildung/Dienstreise","Zeitausgleich")))))))</f>
        <v>arbeitsfreier Tag</v>
      </c>
      <c r="E19" s="7"/>
      <c r="F19" s="6"/>
      <c r="G19" s="6"/>
      <c r="H19" s="6"/>
      <c r="I19" s="6"/>
      <c r="J19" s="160"/>
      <c r="K19" s="279">
        <f t="shared" si="7"/>
        <v>0</v>
      </c>
      <c r="L19" s="279">
        <f t="shared" si="8"/>
        <v>0</v>
      </c>
      <c r="O19" s="327"/>
      <c r="P19" s="328"/>
      <c r="Q19" s="15" t="str">
        <f t="shared" si="1"/>
        <v>Sa</v>
      </c>
      <c r="R19" s="15">
        <f t="shared" si="2"/>
        <v>1</v>
      </c>
      <c r="S19" s="59">
        <f t="shared" ref="S19:S20" si="20">SUM($M$14)</f>
        <v>2</v>
      </c>
      <c r="T19" s="59">
        <f>VLOOKUP(Q19,Varianten_Kombi!M:N,2,0)</f>
        <v>6</v>
      </c>
      <c r="U19" s="59">
        <f t="shared" si="10"/>
        <v>0</v>
      </c>
      <c r="V19" s="59" t="str">
        <f t="shared" si="11"/>
        <v>1260</v>
      </c>
      <c r="W19" s="15">
        <f>VLOOKUP(V19,Varianten_Kombi!$F$4:$H$1123,3,0)</f>
        <v>0</v>
      </c>
      <c r="X19" s="43">
        <f t="shared" si="12"/>
        <v>0</v>
      </c>
      <c r="Y19" s="43">
        <f t="shared" si="13"/>
        <v>0</v>
      </c>
      <c r="Z19" s="122">
        <f t="shared" si="14"/>
        <v>0</v>
      </c>
      <c r="AA19" s="15">
        <f t="shared" si="15"/>
        <v>0</v>
      </c>
    </row>
    <row r="20" spans="1:27" ht="24" customHeight="1" x14ac:dyDescent="0.2">
      <c r="A20" s="11">
        <f>Kalender!K197</f>
        <v>45850</v>
      </c>
      <c r="B20" s="292" t="str">
        <f>Kalender!O197</f>
        <v>So</v>
      </c>
      <c r="C20" s="1">
        <v>0</v>
      </c>
      <c r="D20" s="13" t="str">
        <f>IF(C20=0,"arbeitsfreier Tag",IF(C20=1,"AZ",IF(C20=2,"gesetzl. Feiertag",IF(C20=3,"Tarifurlaub",IF(C20=4,"Sonderurlaub",IF(C20=5,"krank (Arbeitsunfähigkeit)",IF(C20=6,"Aus-/Weiterbildung/Dienstreise","Zeitausgleich")))))))</f>
        <v>arbeitsfreier Tag</v>
      </c>
      <c r="E20" s="7"/>
      <c r="F20" s="6"/>
      <c r="G20" s="6"/>
      <c r="H20" s="6"/>
      <c r="I20" s="6"/>
      <c r="J20" s="160"/>
      <c r="K20" s="279">
        <f t="shared" si="7"/>
        <v>0</v>
      </c>
      <c r="L20" s="279">
        <f t="shared" si="8"/>
        <v>0</v>
      </c>
      <c r="M20" s="41">
        <f>SUM(K14:K20)</f>
        <v>0</v>
      </c>
      <c r="N20" s="148">
        <f>SUM(L14:L20)</f>
        <v>0</v>
      </c>
      <c r="O20" s="327"/>
      <c r="P20" s="328"/>
      <c r="Q20" s="15" t="str">
        <f t="shared" si="1"/>
        <v>So</v>
      </c>
      <c r="R20" s="15">
        <f>SUM($M$4)</f>
        <v>1</v>
      </c>
      <c r="S20" s="59">
        <f t="shared" si="20"/>
        <v>2</v>
      </c>
      <c r="T20" s="59">
        <f>VLOOKUP(Q20,Varianten_Kombi!M:N,2,0)</f>
        <v>7</v>
      </c>
      <c r="U20" s="59">
        <f t="shared" si="10"/>
        <v>0</v>
      </c>
      <c r="V20" s="59" t="str">
        <f t="shared" si="11"/>
        <v>1270</v>
      </c>
      <c r="W20" s="15">
        <f>VLOOKUP(V20,Varianten_Kombi!$F$4:$H$1123,3,0)</f>
        <v>0</v>
      </c>
      <c r="X20" s="43">
        <f t="shared" si="12"/>
        <v>0</v>
      </c>
      <c r="Y20" s="43">
        <f t="shared" si="13"/>
        <v>0</v>
      </c>
      <c r="Z20" s="122">
        <f t="shared" si="14"/>
        <v>0</v>
      </c>
      <c r="AA20" s="15">
        <f t="shared" si="15"/>
        <v>0</v>
      </c>
    </row>
    <row r="21" spans="1:27" ht="24" customHeight="1" x14ac:dyDescent="0.2">
      <c r="A21" s="11">
        <f>Kalender!K198</f>
        <v>45851</v>
      </c>
      <c r="B21" s="292" t="str">
        <f>Kalender!O198</f>
        <v>Mo</v>
      </c>
      <c r="C21" s="3">
        <v>1</v>
      </c>
      <c r="D21" s="12" t="str">
        <f>IF(C21=0,"arbeitsfreier Tag",IF(C21=1,"AZ",IF(C21=2,"gesetzl. Feiertag",IF(C21=3,"Tarifurlaub",IF(C21=4,"Sonderurlaub",IF(C21=5,"krank (Arbeitsunfähigkeit)",IF(C21=6,"Aus-/Weiterbildung/Dienstreise","Zeitausgleich")))))))</f>
        <v>AZ</v>
      </c>
      <c r="E21" s="240"/>
      <c r="F21" s="240"/>
      <c r="G21" s="4"/>
      <c r="H21" s="4"/>
      <c r="I21" s="4"/>
      <c r="J21" s="9"/>
      <c r="K21" s="36">
        <f t="shared" si="7"/>
        <v>0</v>
      </c>
      <c r="L21" s="37">
        <f t="shared" si="8"/>
        <v>0</v>
      </c>
      <c r="M21" s="45">
        <v>3</v>
      </c>
      <c r="N21" s="236"/>
      <c r="O21" s="327"/>
      <c r="P21" s="328"/>
      <c r="Q21" s="15" t="str">
        <f t="shared" si="1"/>
        <v>Mo</v>
      </c>
      <c r="R21" s="15">
        <f t="shared" si="2"/>
        <v>1</v>
      </c>
      <c r="S21" s="59">
        <f t="shared" ref="S21:S22" si="21">SUM($M$21)</f>
        <v>3</v>
      </c>
      <c r="T21" s="59">
        <f>VLOOKUP(Q21,Varianten_Kombi!M:N,2,0)</f>
        <v>1</v>
      </c>
      <c r="U21" s="59">
        <f t="shared" si="10"/>
        <v>1</v>
      </c>
      <c r="V21" s="59" t="str">
        <f t="shared" si="11"/>
        <v>1311</v>
      </c>
      <c r="W21" s="15">
        <f>VLOOKUP(V21,Varianten_Kombi!$F$4:$H$1123,3,0)</f>
        <v>0</v>
      </c>
      <c r="X21" s="43">
        <f t="shared" si="12"/>
        <v>0</v>
      </c>
      <c r="Y21" s="43">
        <f t="shared" si="13"/>
        <v>0</v>
      </c>
      <c r="Z21" s="122">
        <f t="shared" si="14"/>
        <v>0</v>
      </c>
      <c r="AA21" s="15">
        <f t="shared" si="15"/>
        <v>0</v>
      </c>
    </row>
    <row r="22" spans="1:27" ht="24" customHeight="1" x14ac:dyDescent="0.2">
      <c r="A22" s="11">
        <f>Kalender!K199</f>
        <v>45852</v>
      </c>
      <c r="B22" s="292" t="str">
        <f>Kalender!O199</f>
        <v>Di</v>
      </c>
      <c r="C22" s="3">
        <v>1</v>
      </c>
      <c r="D22" s="12" t="str">
        <f t="shared" ref="D22" si="22">IF(C22=0,"arbeitsfreier Tag",IF(C22=1,"AZ",IF(C22=2,"gesetzl. Feiertag",IF(C22=3,"Tarifurlaub",IF(C22=4,"Sonderurlaub",IF(C22=5,"krank (Arbeitsunfähigkeit)",IF(C22=6,"Aus-/Weiterbildung/Dienstreise","Zeitausgleich")))))))</f>
        <v>AZ</v>
      </c>
      <c r="E22" s="240"/>
      <c r="F22" s="240"/>
      <c r="G22" s="4"/>
      <c r="H22" s="4"/>
      <c r="I22" s="4"/>
      <c r="J22" s="9"/>
      <c r="K22" s="36">
        <f t="shared" si="7"/>
        <v>0</v>
      </c>
      <c r="L22" s="37">
        <f t="shared" si="8"/>
        <v>0</v>
      </c>
      <c r="M22" s="45"/>
      <c r="N22" s="236"/>
      <c r="O22" s="327"/>
      <c r="P22" s="328"/>
      <c r="Q22" s="15" t="str">
        <f t="shared" si="1"/>
        <v>Di</v>
      </c>
      <c r="R22" s="15">
        <f t="shared" si="2"/>
        <v>1</v>
      </c>
      <c r="S22" s="59">
        <f t="shared" si="21"/>
        <v>3</v>
      </c>
      <c r="T22" s="59">
        <f>VLOOKUP(Q22,Varianten_Kombi!M:N,2,0)</f>
        <v>2</v>
      </c>
      <c r="U22" s="59">
        <f t="shared" si="10"/>
        <v>1</v>
      </c>
      <c r="V22" s="59" t="str">
        <f t="shared" si="11"/>
        <v>1321</v>
      </c>
      <c r="W22" s="15">
        <f>VLOOKUP(V22,Varianten_Kombi!$F$4:$H$1123,3,0)</f>
        <v>0</v>
      </c>
      <c r="X22" s="43">
        <f t="shared" si="12"/>
        <v>0</v>
      </c>
      <c r="Y22" s="43">
        <f t="shared" si="13"/>
        <v>0</v>
      </c>
      <c r="Z22" s="122">
        <f t="shared" si="14"/>
        <v>0</v>
      </c>
      <c r="AA22" s="15">
        <f t="shared" si="15"/>
        <v>0</v>
      </c>
    </row>
    <row r="23" spans="1:27" ht="24" customHeight="1" x14ac:dyDescent="0.2">
      <c r="A23" s="11">
        <f>Kalender!K200</f>
        <v>45853</v>
      </c>
      <c r="B23" s="292" t="str">
        <f>Kalender!O200</f>
        <v>Mi</v>
      </c>
      <c r="C23" s="3">
        <v>1</v>
      </c>
      <c r="D23" s="12" t="str">
        <f t="shared" ref="D23:D28" si="23"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4"/>
      <c r="H23" s="4"/>
      <c r="I23" s="4"/>
      <c r="J23" s="9"/>
      <c r="K23" s="36">
        <f t="shared" si="7"/>
        <v>0</v>
      </c>
      <c r="L23" s="37">
        <f t="shared" si="8"/>
        <v>0</v>
      </c>
      <c r="O23" s="327"/>
      <c r="P23" s="328"/>
      <c r="Q23" s="15" t="str">
        <f t="shared" si="1"/>
        <v>Mi</v>
      </c>
      <c r="R23" s="15">
        <f t="shared" si="2"/>
        <v>1</v>
      </c>
      <c r="S23" s="59">
        <f>SUM($M$21)</f>
        <v>3</v>
      </c>
      <c r="T23" s="59">
        <f>VLOOKUP(Q23,Varianten_Kombi!M:N,2,0)</f>
        <v>3</v>
      </c>
      <c r="U23" s="59">
        <f t="shared" si="10"/>
        <v>1</v>
      </c>
      <c r="V23" s="59" t="str">
        <f t="shared" si="11"/>
        <v>1331</v>
      </c>
      <c r="W23" s="15">
        <f>VLOOKUP(V23,Varianten_Kombi!$F$4:$H$1123,3,0)</f>
        <v>0</v>
      </c>
      <c r="X23" s="43">
        <f t="shared" si="12"/>
        <v>0</v>
      </c>
      <c r="Y23" s="43">
        <f t="shared" si="13"/>
        <v>0</v>
      </c>
      <c r="Z23" s="122">
        <f t="shared" si="14"/>
        <v>0</v>
      </c>
      <c r="AA23" s="15">
        <f t="shared" si="15"/>
        <v>0</v>
      </c>
    </row>
    <row r="24" spans="1:27" ht="24" customHeight="1" x14ac:dyDescent="0.2">
      <c r="A24" s="11">
        <f>Kalender!K201</f>
        <v>45854</v>
      </c>
      <c r="B24" s="292" t="str">
        <f>Kalender!O201</f>
        <v>Do</v>
      </c>
      <c r="C24" s="3">
        <v>1</v>
      </c>
      <c r="D24" s="12" t="str">
        <f t="shared" si="23"/>
        <v>AZ</v>
      </c>
      <c r="E24" s="240"/>
      <c r="F24" s="240"/>
      <c r="G24" s="4"/>
      <c r="H24" s="4"/>
      <c r="I24" s="4"/>
      <c r="J24" s="9"/>
      <c r="K24" s="36">
        <f t="shared" si="7"/>
        <v>0</v>
      </c>
      <c r="L24" s="37">
        <f t="shared" si="8"/>
        <v>0</v>
      </c>
      <c r="O24" s="327"/>
      <c r="P24" s="328"/>
      <c r="Q24" s="15" t="str">
        <f t="shared" si="1"/>
        <v>Do</v>
      </c>
      <c r="R24" s="15">
        <f t="shared" si="2"/>
        <v>1</v>
      </c>
      <c r="S24" s="59">
        <f>SUM($M$21)</f>
        <v>3</v>
      </c>
      <c r="T24" s="59">
        <f>VLOOKUP(Q24,Varianten_Kombi!M:N,2,0)</f>
        <v>4</v>
      </c>
      <c r="U24" s="59">
        <f t="shared" si="10"/>
        <v>1</v>
      </c>
      <c r="V24" s="59" t="str">
        <f t="shared" si="11"/>
        <v>1341</v>
      </c>
      <c r="W24" s="15">
        <f>VLOOKUP(V24,Varianten_Kombi!$F$4:$H$1123,3,0)</f>
        <v>0</v>
      </c>
      <c r="X24" s="43">
        <f t="shared" si="12"/>
        <v>0</v>
      </c>
      <c r="Y24" s="43">
        <f t="shared" si="13"/>
        <v>0</v>
      </c>
      <c r="Z24" s="122">
        <f t="shared" si="14"/>
        <v>0</v>
      </c>
      <c r="AA24" s="15">
        <f t="shared" si="15"/>
        <v>0</v>
      </c>
    </row>
    <row r="25" spans="1:27" ht="24" customHeight="1" x14ac:dyDescent="0.2">
      <c r="A25" s="11">
        <f>Kalender!K202</f>
        <v>45855</v>
      </c>
      <c r="B25" s="292" t="str">
        <f>Kalender!O202</f>
        <v>Fr</v>
      </c>
      <c r="C25" s="3">
        <v>1</v>
      </c>
      <c r="D25" s="12" t="str">
        <f t="shared" si="23"/>
        <v>AZ</v>
      </c>
      <c r="E25" s="240"/>
      <c r="F25" s="240"/>
      <c r="G25" s="4"/>
      <c r="H25" s="4"/>
      <c r="I25" s="4"/>
      <c r="J25" s="9"/>
      <c r="K25" s="36">
        <f t="shared" si="7"/>
        <v>0</v>
      </c>
      <c r="L25" s="37">
        <f t="shared" si="8"/>
        <v>0</v>
      </c>
      <c r="O25" s="327"/>
      <c r="P25" s="328"/>
      <c r="Q25" s="15" t="str">
        <f t="shared" si="1"/>
        <v>Fr</v>
      </c>
      <c r="R25" s="15">
        <f t="shared" si="2"/>
        <v>1</v>
      </c>
      <c r="S25" s="59">
        <f>SUM($M$21)</f>
        <v>3</v>
      </c>
      <c r="T25" s="59">
        <f>VLOOKUP(Q25,Varianten_Kombi!M:N,2,0)</f>
        <v>5</v>
      </c>
      <c r="U25" s="59">
        <f t="shared" si="10"/>
        <v>1</v>
      </c>
      <c r="V25" s="59" t="str">
        <f t="shared" si="11"/>
        <v>1351</v>
      </c>
      <c r="W25" s="15">
        <f>VLOOKUP(V25,Varianten_Kombi!$F$4:$H$1123,3,0)</f>
        <v>0</v>
      </c>
      <c r="X25" s="43">
        <f t="shared" si="12"/>
        <v>0</v>
      </c>
      <c r="Y25" s="43">
        <f t="shared" si="13"/>
        <v>0</v>
      </c>
      <c r="Z25" s="122">
        <f t="shared" si="14"/>
        <v>0</v>
      </c>
      <c r="AA25" s="15">
        <f t="shared" si="15"/>
        <v>0</v>
      </c>
    </row>
    <row r="26" spans="1:27" ht="24" customHeight="1" x14ac:dyDescent="0.2">
      <c r="A26" s="11">
        <f>Kalender!K203</f>
        <v>45856</v>
      </c>
      <c r="B26" s="292" t="str">
        <f>Kalender!O203</f>
        <v>Sa</v>
      </c>
      <c r="C26" s="1">
        <v>0</v>
      </c>
      <c r="D26" s="13" t="str">
        <f t="shared" si="23"/>
        <v>arbeitsfreier Tag</v>
      </c>
      <c r="E26" s="7"/>
      <c r="F26" s="6"/>
      <c r="G26" s="6"/>
      <c r="H26" s="6"/>
      <c r="I26" s="6"/>
      <c r="J26" s="160"/>
      <c r="K26" s="279">
        <f t="shared" si="7"/>
        <v>0</v>
      </c>
      <c r="L26" s="279">
        <f t="shared" si="8"/>
        <v>0</v>
      </c>
      <c r="O26" s="327"/>
      <c r="P26" s="328"/>
      <c r="Q26" s="15" t="str">
        <f t="shared" si="1"/>
        <v>Sa</v>
      </c>
      <c r="R26" s="15">
        <f t="shared" si="2"/>
        <v>1</v>
      </c>
      <c r="S26" s="59">
        <f t="shared" ref="S26:S27" si="24">SUM($M$21)</f>
        <v>3</v>
      </c>
      <c r="T26" s="59">
        <f>VLOOKUP(Q26,Varianten_Kombi!M:N,2,0)</f>
        <v>6</v>
      </c>
      <c r="U26" s="59">
        <f t="shared" si="10"/>
        <v>0</v>
      </c>
      <c r="V26" s="59" t="str">
        <f t="shared" si="11"/>
        <v>1360</v>
      </c>
      <c r="W26" s="15">
        <f>VLOOKUP(V26,Varianten_Kombi!$F$4:$H$1123,3,0)</f>
        <v>0</v>
      </c>
      <c r="X26" s="43">
        <f t="shared" si="12"/>
        <v>0</v>
      </c>
      <c r="Y26" s="43">
        <f t="shared" si="13"/>
        <v>0</v>
      </c>
      <c r="Z26" s="122">
        <f t="shared" si="14"/>
        <v>0</v>
      </c>
      <c r="AA26" s="15">
        <f t="shared" si="15"/>
        <v>0</v>
      </c>
    </row>
    <row r="27" spans="1:27" ht="24" customHeight="1" x14ac:dyDescent="0.2">
      <c r="A27" s="11">
        <f>Kalender!K204</f>
        <v>45857</v>
      </c>
      <c r="B27" s="292" t="str">
        <f>Kalender!O204</f>
        <v>So</v>
      </c>
      <c r="C27" s="1">
        <v>0</v>
      </c>
      <c r="D27" s="13" t="str">
        <f t="shared" si="23"/>
        <v>arbeitsfreier Tag</v>
      </c>
      <c r="E27" s="7"/>
      <c r="F27" s="6"/>
      <c r="G27" s="6"/>
      <c r="H27" s="6"/>
      <c r="I27" s="6"/>
      <c r="J27" s="160"/>
      <c r="K27" s="279">
        <f t="shared" si="7"/>
        <v>0</v>
      </c>
      <c r="L27" s="279">
        <f t="shared" si="8"/>
        <v>0</v>
      </c>
      <c r="M27" s="41">
        <f>SUM(K21:K27)</f>
        <v>0</v>
      </c>
      <c r="N27" s="148">
        <f>SUM(L21:L27)</f>
        <v>0</v>
      </c>
      <c r="O27" s="327"/>
      <c r="P27" s="328"/>
      <c r="Q27" s="15" t="str">
        <f t="shared" si="1"/>
        <v>So</v>
      </c>
      <c r="R27" s="15">
        <f t="shared" si="2"/>
        <v>1</v>
      </c>
      <c r="S27" s="59">
        <f t="shared" si="24"/>
        <v>3</v>
      </c>
      <c r="T27" s="59">
        <f>VLOOKUP(Q27,Varianten_Kombi!M:N,2,0)</f>
        <v>7</v>
      </c>
      <c r="U27" s="59">
        <f t="shared" si="10"/>
        <v>0</v>
      </c>
      <c r="V27" s="59" t="str">
        <f t="shared" si="11"/>
        <v>1370</v>
      </c>
      <c r="W27" s="15">
        <f>VLOOKUP(V27,Varianten_Kombi!$F$4:$H$1123,3,0)</f>
        <v>0</v>
      </c>
      <c r="X27" s="43">
        <f t="shared" si="12"/>
        <v>0</v>
      </c>
      <c r="Y27" s="43">
        <f t="shared" si="13"/>
        <v>0</v>
      </c>
      <c r="Z27" s="122">
        <f t="shared" si="14"/>
        <v>0</v>
      </c>
      <c r="AA27" s="15">
        <f t="shared" si="15"/>
        <v>0</v>
      </c>
    </row>
    <row r="28" spans="1:27" ht="24" customHeight="1" x14ac:dyDescent="0.2">
      <c r="A28" s="11">
        <f>Kalender!K205</f>
        <v>45858</v>
      </c>
      <c r="B28" s="292" t="str">
        <f>Kalender!O205</f>
        <v>Mo</v>
      </c>
      <c r="C28" s="3">
        <v>1</v>
      </c>
      <c r="D28" s="12" t="str">
        <f t="shared" si="23"/>
        <v>AZ</v>
      </c>
      <c r="E28" s="240"/>
      <c r="F28" s="240"/>
      <c r="G28" s="4"/>
      <c r="H28" s="4"/>
      <c r="I28" s="4"/>
      <c r="J28" s="9"/>
      <c r="K28" s="36">
        <f t="shared" si="7"/>
        <v>0</v>
      </c>
      <c r="L28" s="37">
        <f t="shared" si="8"/>
        <v>0</v>
      </c>
      <c r="M28" s="45">
        <v>4</v>
      </c>
      <c r="N28" s="236"/>
      <c r="O28" s="327"/>
      <c r="P28" s="328"/>
      <c r="Q28" s="15" t="str">
        <f t="shared" si="1"/>
        <v>Mo</v>
      </c>
      <c r="R28" s="15">
        <f t="shared" si="2"/>
        <v>1</v>
      </c>
      <c r="S28" s="59">
        <f t="shared" ref="S28:S29" si="25">SUM($M$28)</f>
        <v>4</v>
      </c>
      <c r="T28" s="59">
        <f>VLOOKUP(Q28,Varianten_Kombi!M:N,2,0)</f>
        <v>1</v>
      </c>
      <c r="U28" s="59">
        <f t="shared" si="10"/>
        <v>1</v>
      </c>
      <c r="V28" s="59" t="str">
        <f t="shared" si="11"/>
        <v>1411</v>
      </c>
      <c r="W28" s="15">
        <f>VLOOKUP(V28,Varianten_Kombi!$F$4:$H$1123,3,0)</f>
        <v>0</v>
      </c>
      <c r="X28" s="43">
        <f t="shared" si="12"/>
        <v>0</v>
      </c>
      <c r="Y28" s="43">
        <f t="shared" si="13"/>
        <v>0</v>
      </c>
      <c r="Z28" s="122">
        <f t="shared" si="14"/>
        <v>0</v>
      </c>
      <c r="AA28" s="15">
        <f t="shared" si="15"/>
        <v>0</v>
      </c>
    </row>
    <row r="29" spans="1:27" ht="24" customHeight="1" x14ac:dyDescent="0.2">
      <c r="A29" s="11">
        <f>Kalender!K206</f>
        <v>45859</v>
      </c>
      <c r="B29" s="292" t="str">
        <f>Kalender!O206</f>
        <v>Di</v>
      </c>
      <c r="C29" s="3">
        <v>1</v>
      </c>
      <c r="D29" s="12" t="str">
        <f t="shared" ref="D29" si="26">IF(C29=0,"arbeitsfreier Tag",IF(C29=1,"AZ",IF(C29=2,"gesetzl. Feiertag",IF(C29=3,"Tarifurlaub",IF(C29=4,"Sonderurlaub",IF(C29=5,"krank (Arbeitsunfähigkeit)",IF(C29=6,"Aus-/Weiterbildung/Dienstreise","Zeitausgleich")))))))</f>
        <v>AZ</v>
      </c>
      <c r="E29" s="240"/>
      <c r="F29" s="240"/>
      <c r="G29" s="4"/>
      <c r="H29" s="4"/>
      <c r="I29" s="4"/>
      <c r="J29" s="9"/>
      <c r="K29" s="36">
        <f t="shared" si="7"/>
        <v>0</v>
      </c>
      <c r="L29" s="37">
        <f t="shared" si="8"/>
        <v>0</v>
      </c>
      <c r="M29" s="45"/>
      <c r="N29" s="236"/>
      <c r="O29" s="327"/>
      <c r="P29" s="328"/>
      <c r="Q29" s="15" t="str">
        <f t="shared" si="1"/>
        <v>Di</v>
      </c>
      <c r="R29" s="15">
        <f t="shared" si="2"/>
        <v>1</v>
      </c>
      <c r="S29" s="59">
        <f t="shared" si="25"/>
        <v>4</v>
      </c>
      <c r="T29" s="59">
        <f>VLOOKUP(Q29,Varianten_Kombi!M:N,2,0)</f>
        <v>2</v>
      </c>
      <c r="U29" s="59">
        <f t="shared" si="10"/>
        <v>1</v>
      </c>
      <c r="V29" s="59" t="str">
        <f t="shared" si="11"/>
        <v>1421</v>
      </c>
      <c r="W29" s="15">
        <f>VLOOKUP(V29,Varianten_Kombi!$F$4:$H$1123,3,0)</f>
        <v>0</v>
      </c>
      <c r="X29" s="43">
        <f t="shared" si="12"/>
        <v>0</v>
      </c>
      <c r="Y29" s="43">
        <f t="shared" si="13"/>
        <v>0</v>
      </c>
      <c r="Z29" s="122">
        <f t="shared" si="14"/>
        <v>0</v>
      </c>
      <c r="AA29" s="15">
        <f t="shared" si="15"/>
        <v>0</v>
      </c>
    </row>
    <row r="30" spans="1:27" ht="24" customHeight="1" x14ac:dyDescent="0.2">
      <c r="A30" s="11">
        <f>Kalender!K207</f>
        <v>45860</v>
      </c>
      <c r="B30" s="292" t="str">
        <f>Kalender!O207</f>
        <v>Mi</v>
      </c>
      <c r="C30" s="3">
        <v>1</v>
      </c>
      <c r="D30" s="12" t="str">
        <f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4"/>
      <c r="H30" s="4"/>
      <c r="I30" s="4"/>
      <c r="J30" s="9"/>
      <c r="K30" s="36">
        <f t="shared" si="7"/>
        <v>0</v>
      </c>
      <c r="L30" s="37">
        <f t="shared" si="8"/>
        <v>0</v>
      </c>
      <c r="M30" s="39"/>
      <c r="N30" s="40"/>
      <c r="O30" s="327"/>
      <c r="P30" s="328"/>
      <c r="Q30" s="15" t="str">
        <f t="shared" si="1"/>
        <v>Mi</v>
      </c>
      <c r="R30" s="15">
        <f t="shared" si="2"/>
        <v>1</v>
      </c>
      <c r="S30" s="59">
        <f>SUM($M$28)</f>
        <v>4</v>
      </c>
      <c r="T30" s="59">
        <f>VLOOKUP(Q30,Varianten_Kombi!M:N,2,0)</f>
        <v>3</v>
      </c>
      <c r="U30" s="59">
        <f t="shared" si="10"/>
        <v>1</v>
      </c>
      <c r="V30" s="59" t="str">
        <f t="shared" si="11"/>
        <v>1431</v>
      </c>
      <c r="W30" s="15">
        <f>VLOOKUP(V30,Varianten_Kombi!$F$4:$H$1123,3,0)</f>
        <v>0</v>
      </c>
      <c r="X30" s="43">
        <f t="shared" si="12"/>
        <v>0</v>
      </c>
      <c r="Y30" s="43">
        <f t="shared" si="13"/>
        <v>0</v>
      </c>
      <c r="Z30" s="122">
        <f t="shared" si="14"/>
        <v>0</v>
      </c>
      <c r="AA30" s="15">
        <f t="shared" si="15"/>
        <v>0</v>
      </c>
    </row>
    <row r="31" spans="1:27" ht="24" customHeight="1" x14ac:dyDescent="0.2">
      <c r="A31" s="11">
        <f>Kalender!K208</f>
        <v>45861</v>
      </c>
      <c r="B31" s="292" t="str">
        <f>Kalender!O208</f>
        <v>Do</v>
      </c>
      <c r="C31" s="3">
        <v>1</v>
      </c>
      <c r="D31" s="12" t="str">
        <f>IF(C31=0,"arbeitsfreier Tag",IF(C31=1,"AZ",IF(C31=2,"gesetzl. Feiertag",IF(C31=3,"Tarifurlaub",IF(C31=4,"Sonderurlaub",IF(C31=5,"krank (Arbeitsunfähigkeit)",IF(C31=6,"Aus-/Weiterbildung/Dienstreise","Zeitausgleich")))))))</f>
        <v>AZ</v>
      </c>
      <c r="E31" s="240"/>
      <c r="F31" s="240"/>
      <c r="G31" s="4"/>
      <c r="H31" s="4"/>
      <c r="I31" s="4"/>
      <c r="J31" s="9"/>
      <c r="K31" s="36">
        <f t="shared" si="7"/>
        <v>0</v>
      </c>
      <c r="L31" s="37">
        <f t="shared" si="8"/>
        <v>0</v>
      </c>
      <c r="M31" s="123"/>
      <c r="N31" s="38"/>
      <c r="O31" s="327"/>
      <c r="P31" s="328"/>
      <c r="Q31" s="15" t="str">
        <f t="shared" si="1"/>
        <v>Do</v>
      </c>
      <c r="R31" s="15">
        <f t="shared" si="2"/>
        <v>1</v>
      </c>
      <c r="S31" s="59">
        <f>SUM($M$28)</f>
        <v>4</v>
      </c>
      <c r="T31" s="59">
        <f>VLOOKUP(Q31,Varianten_Kombi!M:N,2,0)</f>
        <v>4</v>
      </c>
      <c r="U31" s="59">
        <f t="shared" si="10"/>
        <v>1</v>
      </c>
      <c r="V31" s="59" t="str">
        <f t="shared" si="11"/>
        <v>1441</v>
      </c>
      <c r="W31" s="15">
        <f>VLOOKUP(V31,Varianten_Kombi!$F$4:$H$1123,3,0)</f>
        <v>0</v>
      </c>
      <c r="X31" s="43">
        <f t="shared" si="12"/>
        <v>0</v>
      </c>
      <c r="Y31" s="43">
        <f t="shared" si="13"/>
        <v>0</v>
      </c>
      <c r="Z31" s="122">
        <f t="shared" si="14"/>
        <v>0</v>
      </c>
      <c r="AA31" s="15">
        <f t="shared" si="15"/>
        <v>0</v>
      </c>
    </row>
    <row r="32" spans="1:27" ht="24" customHeight="1" x14ac:dyDescent="0.2">
      <c r="A32" s="11">
        <f>Kalender!K209</f>
        <v>45862</v>
      </c>
      <c r="B32" s="292" t="str">
        <f>Kalender!O209</f>
        <v>Fr</v>
      </c>
      <c r="C32" s="3">
        <v>1</v>
      </c>
      <c r="D32" s="12" t="str">
        <f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36">
        <f t="shared" si="7"/>
        <v>0</v>
      </c>
      <c r="L32" s="37">
        <f t="shared" si="8"/>
        <v>0</v>
      </c>
      <c r="O32" s="327"/>
      <c r="P32" s="328"/>
      <c r="Q32" s="15" t="str">
        <f t="shared" si="1"/>
        <v>Fr</v>
      </c>
      <c r="R32" s="15">
        <f t="shared" si="2"/>
        <v>1</v>
      </c>
      <c r="S32" s="59">
        <f>SUM($M$28)</f>
        <v>4</v>
      </c>
      <c r="T32" s="59">
        <f>VLOOKUP(Q32,Varianten_Kombi!M:N,2,0)</f>
        <v>5</v>
      </c>
      <c r="U32" s="59">
        <f t="shared" si="10"/>
        <v>1</v>
      </c>
      <c r="V32" s="59" t="str">
        <f t="shared" si="11"/>
        <v>1451</v>
      </c>
      <c r="W32" s="15">
        <f>VLOOKUP(V32,Varianten_Kombi!$F$4:$H$1123,3,0)</f>
        <v>0</v>
      </c>
      <c r="X32" s="43">
        <f t="shared" si="12"/>
        <v>0</v>
      </c>
      <c r="Y32" s="43">
        <f t="shared" si="13"/>
        <v>0</v>
      </c>
      <c r="Z32" s="122">
        <f t="shared" si="14"/>
        <v>0</v>
      </c>
      <c r="AA32" s="15">
        <f t="shared" si="15"/>
        <v>0</v>
      </c>
    </row>
    <row r="33" spans="1:27" ht="24" customHeight="1" x14ac:dyDescent="0.2">
      <c r="A33" s="11">
        <f>Kalender!K210</f>
        <v>45863</v>
      </c>
      <c r="B33" s="292" t="str">
        <f>Kalender!O210</f>
        <v>Sa</v>
      </c>
      <c r="C33" s="1">
        <v>0</v>
      </c>
      <c r="D33" s="13" t="str">
        <f t="shared" ref="D33" si="27">IF(C33=0,"arbeitsfreier Tag",IF(C33=1,"AZ",IF(C33=2,"gesetzl. Feiertag",IF(C33=3,"Tarifurlaub",IF(C33=4,"Sonderurlaub",IF(C33=5,"krank (Arbeitsunfähigkeit)",IF(C33=6,"Aus-/Weiterbildung/Dienstreise","Zeitausgleich")))))))</f>
        <v>arbeitsfreier Tag</v>
      </c>
      <c r="E33" s="7"/>
      <c r="F33" s="6"/>
      <c r="G33" s="6"/>
      <c r="H33" s="6"/>
      <c r="I33" s="6"/>
      <c r="J33" s="160"/>
      <c r="K33" s="279">
        <f t="shared" si="7"/>
        <v>0</v>
      </c>
      <c r="L33" s="279">
        <f t="shared" si="8"/>
        <v>0</v>
      </c>
      <c r="O33" s="327"/>
      <c r="P33" s="328"/>
      <c r="Q33" s="15" t="str">
        <f t="shared" si="1"/>
        <v>Sa</v>
      </c>
      <c r="R33" s="15">
        <f t="shared" si="2"/>
        <v>1</v>
      </c>
      <c r="S33" s="59">
        <f t="shared" ref="S33" si="28">SUM($M$28)</f>
        <v>4</v>
      </c>
      <c r="T33" s="59">
        <f>VLOOKUP(Q33,Varianten_Kombi!M:N,2,0)</f>
        <v>6</v>
      </c>
      <c r="U33" s="59">
        <f t="shared" si="10"/>
        <v>0</v>
      </c>
      <c r="V33" s="59" t="str">
        <f t="shared" si="11"/>
        <v>1460</v>
      </c>
      <c r="W33" s="15">
        <f>VLOOKUP(V33,Varianten_Kombi!$F$4:$H$1123,3,0)</f>
        <v>0</v>
      </c>
      <c r="X33" s="43">
        <f t="shared" si="12"/>
        <v>0</v>
      </c>
      <c r="Y33" s="43">
        <f t="shared" si="13"/>
        <v>0</v>
      </c>
      <c r="Z33" s="122">
        <f t="shared" si="14"/>
        <v>0</v>
      </c>
      <c r="AA33" s="15">
        <f t="shared" si="15"/>
        <v>0</v>
      </c>
    </row>
    <row r="34" spans="1:27" ht="24" customHeight="1" x14ac:dyDescent="0.2">
      <c r="A34" s="11">
        <f>Kalender!K211</f>
        <v>45864</v>
      </c>
      <c r="B34" s="292" t="str">
        <f>Kalender!O211</f>
        <v>So</v>
      </c>
      <c r="C34" s="1">
        <v>0</v>
      </c>
      <c r="D34" s="13" t="str">
        <f t="shared" ref="D34:D39" si="29">IF(C34=0,"arbeitsfreier Tag",IF(C34=1,"AZ",IF(C34=2,"gesetzl. Feiertag",IF(C34=3,"Tarifurlaub",IF(C34=4,"Sonderurlaub",IF(C34=5,"krank (Arbeitsunfähigkeit)",IF(C34=6,"Aus-/Weiterbildung/Dienstreise","Zeitausgleich")))))))</f>
        <v>arbeitsfreier Tag</v>
      </c>
      <c r="E34" s="7"/>
      <c r="F34" s="6"/>
      <c r="G34" s="6"/>
      <c r="H34" s="6"/>
      <c r="I34" s="6"/>
      <c r="J34" s="160"/>
      <c r="K34" s="279">
        <f t="shared" si="7"/>
        <v>0</v>
      </c>
      <c r="L34" s="279">
        <f t="shared" si="8"/>
        <v>0</v>
      </c>
      <c r="M34" s="41">
        <f>SUM(K28:K34)</f>
        <v>0</v>
      </c>
      <c r="N34" s="148">
        <f>SUM(L28:L34)</f>
        <v>0</v>
      </c>
      <c r="O34" s="327"/>
      <c r="P34" s="328"/>
      <c r="Q34" s="15" t="str">
        <f t="shared" si="1"/>
        <v>So</v>
      </c>
      <c r="R34" s="15">
        <f t="shared" si="2"/>
        <v>1</v>
      </c>
      <c r="S34" s="59">
        <f>SUM($M$28)</f>
        <v>4</v>
      </c>
      <c r="T34" s="59">
        <f>VLOOKUP(Q34,Varianten_Kombi!M:N,2,0)</f>
        <v>7</v>
      </c>
      <c r="U34" s="59">
        <f t="shared" si="10"/>
        <v>0</v>
      </c>
      <c r="V34" s="59" t="str">
        <f t="shared" si="11"/>
        <v>1470</v>
      </c>
      <c r="W34" s="15">
        <f>VLOOKUP(V34,Varianten_Kombi!$F$4:$H$1123,3,0)</f>
        <v>0</v>
      </c>
      <c r="X34" s="43">
        <f t="shared" si="12"/>
        <v>0</v>
      </c>
      <c r="Y34" s="43">
        <f t="shared" si="13"/>
        <v>0</v>
      </c>
      <c r="Z34" s="122">
        <f t="shared" si="14"/>
        <v>0</v>
      </c>
      <c r="AA34" s="15">
        <f t="shared" si="15"/>
        <v>0</v>
      </c>
    </row>
    <row r="35" spans="1:27" ht="24" customHeight="1" x14ac:dyDescent="0.2">
      <c r="A35" s="11">
        <f>Kalender!K212</f>
        <v>45865</v>
      </c>
      <c r="B35" s="292" t="str">
        <f>Kalender!O212</f>
        <v>Mo</v>
      </c>
      <c r="C35" s="3">
        <v>1</v>
      </c>
      <c r="D35" s="12" t="str">
        <f t="shared" si="29"/>
        <v>AZ</v>
      </c>
      <c r="E35" s="240"/>
      <c r="F35" s="240"/>
      <c r="G35" s="4"/>
      <c r="H35" s="4"/>
      <c r="I35" s="4"/>
      <c r="J35" s="9"/>
      <c r="K35" s="36">
        <f t="shared" si="7"/>
        <v>0</v>
      </c>
      <c r="L35" s="37">
        <f t="shared" si="8"/>
        <v>0</v>
      </c>
      <c r="M35" s="45">
        <v>5</v>
      </c>
      <c r="O35" s="327"/>
      <c r="P35" s="328"/>
      <c r="Q35" s="15" t="str">
        <f t="shared" si="1"/>
        <v>Mo</v>
      </c>
      <c r="R35" s="15">
        <f t="shared" si="2"/>
        <v>1</v>
      </c>
      <c r="S35" s="59">
        <f t="shared" ref="S35:S36" si="30">SUM($M$35)</f>
        <v>5</v>
      </c>
      <c r="T35" s="59">
        <f>VLOOKUP(Q35,Varianten_Kombi!M:N,2,0)</f>
        <v>1</v>
      </c>
      <c r="U35" s="59">
        <f t="shared" si="10"/>
        <v>1</v>
      </c>
      <c r="V35" s="59" t="str">
        <f t="shared" si="11"/>
        <v>1511</v>
      </c>
      <c r="W35" s="15">
        <f>VLOOKUP(V35,Varianten_Kombi!$F$4:$H$1123,3,0)</f>
        <v>0</v>
      </c>
      <c r="X35" s="43">
        <f t="shared" si="12"/>
        <v>0</v>
      </c>
      <c r="Y35" s="43">
        <f t="shared" si="13"/>
        <v>0</v>
      </c>
      <c r="Z35" s="122">
        <f t="shared" si="14"/>
        <v>0</v>
      </c>
      <c r="AA35" s="15">
        <f t="shared" si="15"/>
        <v>0</v>
      </c>
    </row>
    <row r="36" spans="1:27" ht="24" customHeight="1" x14ac:dyDescent="0.2">
      <c r="A36" s="11">
        <f>Kalender!K213</f>
        <v>45866</v>
      </c>
      <c r="B36" s="292" t="str">
        <f>Kalender!O213</f>
        <v>Di</v>
      </c>
      <c r="C36" s="3">
        <v>1</v>
      </c>
      <c r="D36" s="12" t="str">
        <f t="shared" si="29"/>
        <v>AZ</v>
      </c>
      <c r="E36" s="240"/>
      <c r="F36" s="240"/>
      <c r="G36" s="4"/>
      <c r="H36" s="4"/>
      <c r="I36" s="4"/>
      <c r="J36" s="9"/>
      <c r="K36" s="36">
        <f t="shared" si="7"/>
        <v>0</v>
      </c>
      <c r="L36" s="37">
        <f t="shared" si="8"/>
        <v>0</v>
      </c>
      <c r="O36" s="327"/>
      <c r="P36" s="328"/>
      <c r="Q36" s="15" t="str">
        <f t="shared" si="1"/>
        <v>Di</v>
      </c>
      <c r="R36" s="15">
        <f t="shared" si="2"/>
        <v>1</v>
      </c>
      <c r="S36" s="59">
        <f t="shared" si="30"/>
        <v>5</v>
      </c>
      <c r="T36" s="59">
        <f>VLOOKUP(Q36,Varianten_Kombi!M:N,2,0)</f>
        <v>2</v>
      </c>
      <c r="U36" s="59">
        <f t="shared" si="10"/>
        <v>1</v>
      </c>
      <c r="V36" s="59" t="str">
        <f t="shared" si="11"/>
        <v>1521</v>
      </c>
      <c r="W36" s="15">
        <f>VLOOKUP(V36,Varianten_Kombi!$F$4:$H$1123,3,0)</f>
        <v>0</v>
      </c>
      <c r="X36" s="43">
        <f t="shared" si="12"/>
        <v>0</v>
      </c>
      <c r="Y36" s="43">
        <f t="shared" si="13"/>
        <v>0</v>
      </c>
      <c r="Z36" s="122">
        <f t="shared" si="14"/>
        <v>0</v>
      </c>
      <c r="AA36" s="15">
        <f t="shared" si="15"/>
        <v>0</v>
      </c>
    </row>
    <row r="37" spans="1:27" ht="24" customHeight="1" x14ac:dyDescent="0.2">
      <c r="A37" s="11">
        <f>Kalender!K214</f>
        <v>45867</v>
      </c>
      <c r="B37" s="292" t="str">
        <f>Kalender!O214</f>
        <v>Mi</v>
      </c>
      <c r="C37" s="3">
        <v>1</v>
      </c>
      <c r="D37" s="12" t="str">
        <f t="shared" si="29"/>
        <v>AZ</v>
      </c>
      <c r="E37" s="240"/>
      <c r="F37" s="240"/>
      <c r="G37" s="4"/>
      <c r="H37" s="4"/>
      <c r="I37" s="4"/>
      <c r="J37" s="9"/>
      <c r="K37" s="36">
        <f t="shared" si="7"/>
        <v>0</v>
      </c>
      <c r="L37" s="37">
        <f t="shared" si="8"/>
        <v>0</v>
      </c>
      <c r="O37" s="327"/>
      <c r="P37" s="328"/>
      <c r="Q37" s="15" t="str">
        <f t="shared" si="1"/>
        <v>Mi</v>
      </c>
      <c r="R37" s="15">
        <f t="shared" si="2"/>
        <v>1</v>
      </c>
      <c r="S37" s="59">
        <f>SUM($M$35)</f>
        <v>5</v>
      </c>
      <c r="T37" s="59">
        <f>VLOOKUP(Q37,Varianten_Kombi!M:N,2,0)</f>
        <v>3</v>
      </c>
      <c r="U37" s="59">
        <f t="shared" si="10"/>
        <v>1</v>
      </c>
      <c r="V37" s="59" t="str">
        <f t="shared" si="11"/>
        <v>1531</v>
      </c>
      <c r="W37" s="15">
        <f>VLOOKUP(V37,Varianten_Kombi!$F$4:$H$1123,3,0)</f>
        <v>0</v>
      </c>
      <c r="X37" s="43">
        <f t="shared" si="12"/>
        <v>0</v>
      </c>
      <c r="Y37" s="43">
        <f t="shared" si="13"/>
        <v>0</v>
      </c>
      <c r="Z37" s="122">
        <f t="shared" si="14"/>
        <v>0</v>
      </c>
      <c r="AA37" s="15">
        <f t="shared" si="15"/>
        <v>0</v>
      </c>
    </row>
    <row r="38" spans="1:27" ht="24" customHeight="1" x14ac:dyDescent="0.2">
      <c r="A38" s="11">
        <f>Kalender!K215</f>
        <v>45868</v>
      </c>
      <c r="B38" s="292" t="str">
        <f>Kalender!O215</f>
        <v>Do</v>
      </c>
      <c r="C38" s="3">
        <v>1</v>
      </c>
      <c r="D38" s="12" t="str">
        <f t="shared" si="29"/>
        <v>AZ</v>
      </c>
      <c r="E38" s="240"/>
      <c r="F38" s="240"/>
      <c r="G38" s="4"/>
      <c r="H38" s="4"/>
      <c r="I38" s="4"/>
      <c r="J38" s="9"/>
      <c r="K38" s="36">
        <f t="shared" ref="K38" si="31">IF(C38=0,Z38,IF(C38=1,Z38,IF(C38=2,L38,IF(C38=3,L38,IF(C38=4,L38,IF(C38=5,L38,IF(C38=6,AA38,IF(C38=7,0,"falsch"))))))))</f>
        <v>0</v>
      </c>
      <c r="L38" s="37">
        <f t="shared" ref="L38" si="32">SUM(W38)</f>
        <v>0</v>
      </c>
      <c r="O38" s="152"/>
      <c r="P38" s="153"/>
      <c r="Q38" s="15" t="str">
        <f t="shared" si="1"/>
        <v>Do</v>
      </c>
      <c r="R38" s="15">
        <f t="shared" si="2"/>
        <v>1</v>
      </c>
      <c r="S38" s="59">
        <f>SUM($M$35)</f>
        <v>5</v>
      </c>
      <c r="T38" s="59">
        <f>VLOOKUP(Q38,Varianten_Kombi!M:N,2,0)</f>
        <v>4</v>
      </c>
      <c r="U38" s="59">
        <f t="shared" ref="U38" si="33">C38</f>
        <v>1</v>
      </c>
      <c r="V38" s="59" t="str">
        <f t="shared" ref="V38" si="34">CONCATENATE(R38,S38,T38,U38)</f>
        <v>1541</v>
      </c>
      <c r="W38" s="15">
        <f>VLOOKUP(V38,Varianten_Kombi!$F$4:$H$1123,3,0)</f>
        <v>0</v>
      </c>
      <c r="X38" s="43">
        <f t="shared" ref="X38" si="35">(F38-E38)*24</f>
        <v>0</v>
      </c>
      <c r="Y38" s="43">
        <f t="shared" ref="Y38" si="36">((H38-G38)+(J38-I38))*24</f>
        <v>0</v>
      </c>
      <c r="Z38" s="122">
        <f t="shared" ref="Z38" si="37">IF(X38&gt;9.5,IF(Y38&gt;0.75,(X38-Y38),(X38-0.75)),IF(X38&gt;6,IF(Y38&gt;0.5,(X38-Y38),(X38-0.5)),IF(X38&lt;=6,(X38-Y38))))</f>
        <v>0</v>
      </c>
      <c r="AA38" s="15">
        <f t="shared" ref="AA38" si="38">IF((C38=6)*AND(Z38&gt;L38),Z38,L38)</f>
        <v>0</v>
      </c>
    </row>
    <row r="39" spans="1:27" ht="23.25" customHeight="1" x14ac:dyDescent="0.2">
      <c r="A39" s="11">
        <f>Kalender!K216</f>
        <v>45869</v>
      </c>
      <c r="B39" s="292" t="str">
        <f>Kalender!O216</f>
        <v>Fr</v>
      </c>
      <c r="C39" s="3">
        <v>1</v>
      </c>
      <c r="D39" s="12" t="str">
        <f t="shared" si="29"/>
        <v>AZ</v>
      </c>
      <c r="E39" s="240"/>
      <c r="F39" s="240"/>
      <c r="G39" s="4"/>
      <c r="H39" s="4"/>
      <c r="I39" s="4"/>
      <c r="J39" s="9"/>
      <c r="K39" s="36">
        <f t="shared" ref="K39" si="39">IF(C39=0,Z39,IF(C39=1,Z39,IF(C39=2,L39,IF(C39=3,L39,IF(C39=4,L39,IF(C39=5,L39,IF(C39=6,AA39,IF(C39=7,0,"falsch"))))))))</f>
        <v>0</v>
      </c>
      <c r="L39" s="37">
        <f t="shared" ref="L39" si="40">SUM(W39)</f>
        <v>0</v>
      </c>
      <c r="M39" s="41">
        <f>SUM(K35:K39)</f>
        <v>0</v>
      </c>
      <c r="N39" s="148">
        <f>SUM(L35:L39)</f>
        <v>0</v>
      </c>
      <c r="O39" s="266"/>
      <c r="P39" s="267"/>
      <c r="Q39" s="15" t="str">
        <f t="shared" si="1"/>
        <v>Fr</v>
      </c>
      <c r="R39" s="15">
        <f t="shared" si="2"/>
        <v>1</v>
      </c>
      <c r="S39" s="59">
        <f>SUM($M$35)</f>
        <v>5</v>
      </c>
      <c r="T39" s="59">
        <f>VLOOKUP(Q39,Varianten_Kombi!M:N,2,0)</f>
        <v>5</v>
      </c>
      <c r="U39" s="59">
        <f t="shared" ref="U39" si="41">C39</f>
        <v>1</v>
      </c>
      <c r="V39" s="59" t="str">
        <f t="shared" ref="V39" si="42">CONCATENATE(R39,S39,T39,U39)</f>
        <v>1551</v>
      </c>
      <c r="W39" s="15">
        <f>VLOOKUP(V39,Varianten_Kombi!$F$4:$H$1123,3,0)</f>
        <v>0</v>
      </c>
      <c r="X39" s="43">
        <f t="shared" ref="X39" si="43">(F39-E39)*24</f>
        <v>0</v>
      </c>
      <c r="Y39" s="43">
        <f t="shared" ref="Y39" si="44">((H39-G39)+(J39-I39))*24</f>
        <v>0</v>
      </c>
      <c r="Z39" s="122">
        <f t="shared" ref="Z39" si="45">IF(X39&gt;9.5,IF(Y39&gt;0.75,(X39-Y39),(X39-0.75)),IF(X39&gt;6,IF(Y39&gt;0.5,(X39-Y39),(X39-0.5)),IF(X39&lt;=6,(X39-Y39))))</f>
        <v>0</v>
      </c>
      <c r="AA39" s="15">
        <f t="shared" ref="AA39" si="46">IF((C39=6)*AND(Z39&gt;L39),Z39,L39)</f>
        <v>0</v>
      </c>
    </row>
    <row r="42" spans="1:27" ht="15.75" thickBot="1" x14ac:dyDescent="0.25"/>
    <row r="43" spans="1:27" x14ac:dyDescent="0.2">
      <c r="E43" s="180"/>
      <c r="F43" s="181"/>
      <c r="G43" s="181"/>
      <c r="H43" s="181"/>
      <c r="I43" s="181"/>
      <c r="J43" s="181"/>
      <c r="K43" s="181"/>
      <c r="L43" s="181"/>
      <c r="M43" s="201"/>
      <c r="N43" s="194"/>
      <c r="O43" s="181"/>
      <c r="P43" s="182"/>
    </row>
    <row r="44" spans="1:27" x14ac:dyDescent="0.2">
      <c r="E44" s="183" t="s">
        <v>25</v>
      </c>
      <c r="K44" s="64">
        <f>SUM(M13,M20,M27,M34,M39)</f>
        <v>0</v>
      </c>
      <c r="L44" s="14"/>
    </row>
    <row r="45" spans="1:27" x14ac:dyDescent="0.2">
      <c r="E45" s="183" t="s">
        <v>38</v>
      </c>
      <c r="K45" s="64">
        <f>Jun!$K$49</f>
        <v>0</v>
      </c>
      <c r="L45"/>
      <c r="M45" s="15" t="s">
        <v>46</v>
      </c>
      <c r="N45" s="15"/>
      <c r="O45" s="16">
        <f>Jun!O46</f>
        <v>0</v>
      </c>
      <c r="P45" s="184"/>
    </row>
    <row r="46" spans="1:27" x14ac:dyDescent="0.2">
      <c r="E46" s="183" t="s">
        <v>26</v>
      </c>
      <c r="K46" s="64">
        <f>SUM(K44:K45)</f>
        <v>0</v>
      </c>
      <c r="L46"/>
      <c r="M46" s="15" t="s">
        <v>45</v>
      </c>
      <c r="N46" s="15"/>
      <c r="O46" s="16">
        <f>SUM(COUNTIF(C9:C39,3))</f>
        <v>0</v>
      </c>
      <c r="P46" s="184"/>
    </row>
    <row r="47" spans="1:27" x14ac:dyDescent="0.2">
      <c r="E47" s="183" t="s">
        <v>27</v>
      </c>
      <c r="K47" s="67">
        <f>SUM(N39,N34,N27,N20,N13)</f>
        <v>0</v>
      </c>
      <c r="L47"/>
      <c r="M47" s="15" t="s">
        <v>40</v>
      </c>
      <c r="N47" s="15"/>
      <c r="O47" s="16">
        <f>O45-O46</f>
        <v>0</v>
      </c>
      <c r="P47" s="184"/>
    </row>
    <row r="48" spans="1:27" ht="24" customHeight="1" thickBot="1" x14ac:dyDescent="0.25">
      <c r="A48"/>
      <c r="E48" s="183"/>
      <c r="K48" s="68"/>
      <c r="L48"/>
      <c r="N48" s="15"/>
      <c r="O48" s="17"/>
      <c r="P48" s="185"/>
    </row>
    <row r="49" spans="1:16" ht="24" customHeight="1" thickBot="1" x14ac:dyDescent="0.3">
      <c r="A49" s="56"/>
      <c r="E49" s="183" t="s">
        <v>28</v>
      </c>
      <c r="J49"/>
      <c r="K49" s="69">
        <f>K46-K47</f>
        <v>0</v>
      </c>
      <c r="L49"/>
      <c r="O49" s="17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02"/>
      <c r="N50" s="187"/>
      <c r="O50" s="189"/>
      <c r="P50" s="190"/>
    </row>
    <row r="51" spans="1:16" ht="24" customHeight="1" x14ac:dyDescent="0.2">
      <c r="K51" s="14"/>
      <c r="M51"/>
      <c r="N51" s="15"/>
    </row>
    <row r="52" spans="1:16" ht="24" customHeight="1" x14ac:dyDescent="0.2"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N53" s="15"/>
      <c r="O53" s="17"/>
    </row>
    <row r="54" spans="1:16" ht="24" customHeight="1" x14ac:dyDescent="0.2">
      <c r="C54" s="15" t="s">
        <v>32</v>
      </c>
      <c r="K54" s="15" t="s">
        <v>33</v>
      </c>
      <c r="N54" s="15"/>
    </row>
    <row r="55" spans="1:16" ht="24" customHeight="1" x14ac:dyDescent="0.2"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  <row r="58" spans="1:16" x14ac:dyDescent="0.2">
      <c r="P58" s="17"/>
    </row>
  </sheetData>
  <sheetProtection algorithmName="SHA-512" hashValue="xy9bHxA9aZaJHgPGn3xsSTPtEDJEAFaMaAqSYi44rUh8laO8z3xesmp224AfkmtuvshfbwFbsMliXsOcdYM/TA==" saltValue="E/n3sxJalIoSnWPYyqcdYg==" spinCount="100000" sheet="1" selectLockedCells="1"/>
  <autoFilter ref="A8:AA38" xr:uid="{AF047385-E989-4F8D-95C3-9CF9D181493B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5">
    <mergeCell ref="O37:P37"/>
    <mergeCell ref="O29:P29"/>
    <mergeCell ref="O30:P30"/>
    <mergeCell ref="O31:P31"/>
    <mergeCell ref="O32:P32"/>
    <mergeCell ref="O35:P35"/>
    <mergeCell ref="O36:P36"/>
    <mergeCell ref="O14:P14"/>
    <mergeCell ref="O15:P15"/>
    <mergeCell ref="O16:P16"/>
    <mergeCell ref="O17:P17"/>
    <mergeCell ref="O18:P18"/>
    <mergeCell ref="O19:P19"/>
    <mergeCell ref="O34:P34"/>
    <mergeCell ref="O21:P21"/>
    <mergeCell ref="O22:P22"/>
    <mergeCell ref="O23:P23"/>
    <mergeCell ref="O20:P20"/>
    <mergeCell ref="O24:P24"/>
    <mergeCell ref="O25:P25"/>
    <mergeCell ref="O33:P33"/>
    <mergeCell ref="O28:P28"/>
    <mergeCell ref="O26:P26"/>
    <mergeCell ref="O27:P27"/>
    <mergeCell ref="O12:P12"/>
    <mergeCell ref="O13:P13"/>
    <mergeCell ref="O9:P9"/>
    <mergeCell ref="O10:P10"/>
    <mergeCell ref="O11:P11"/>
    <mergeCell ref="R8:W8"/>
    <mergeCell ref="A1:P1"/>
    <mergeCell ref="K3:L3"/>
    <mergeCell ref="M3:N3"/>
    <mergeCell ref="K4:L4"/>
    <mergeCell ref="O7:P8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Drop Down 2">
              <controlPr locked="0" defaultSize="0" autoLine="0" autoPict="0">
                <anchor moveWithCells="1">
                  <from>
                    <xdr:col>11</xdr:col>
                    <xdr:colOff>352425</xdr:colOff>
                    <xdr:row>3</xdr:row>
                    <xdr:rowOff>9525</xdr:rowOff>
                  </from>
                  <to>
                    <xdr:col>13</xdr:col>
                    <xdr:colOff>419100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Drop Down 3">
              <controlPr locked="0" defaultSize="0" autoLine="0" autoPict="0">
                <anchor moveWithCells="1">
                  <from>
                    <xdr:col>12</xdr:col>
                    <xdr:colOff>47625</xdr:colOff>
                    <xdr:row>8</xdr:row>
                    <xdr:rowOff>0</xdr:rowOff>
                  </from>
                  <to>
                    <xdr:col>14</xdr:col>
                    <xdr:colOff>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Drop Down 5">
              <controlPr locked="0" defaultSize="0" autoLine="0" autoPict="0">
                <anchor moveWithCells="1">
                  <from>
                    <xdr:col>12</xdr:col>
                    <xdr:colOff>47625</xdr:colOff>
                    <xdr:row>13</xdr:row>
                    <xdr:rowOff>0</xdr:rowOff>
                  </from>
                  <to>
                    <xdr:col>14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20</xdr:row>
                    <xdr:rowOff>28575</xdr:rowOff>
                  </from>
                  <to>
                    <xdr:col>14</xdr:col>
                    <xdr:colOff>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Drop Down 7">
              <controlPr locked="0" defaultSize="0" autoLine="0" autoPict="0">
                <anchor moveWithCells="1">
                  <from>
                    <xdr:col>12</xdr:col>
                    <xdr:colOff>9525</xdr:colOff>
                    <xdr:row>26</xdr:row>
                    <xdr:rowOff>285750</xdr:rowOff>
                  </from>
                  <to>
                    <xdr:col>13</xdr:col>
                    <xdr:colOff>609600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9" name="Drop Down 8">
              <controlPr locked="0" defaultSize="0" autoLine="0" autoPict="0">
                <anchor moveWithCells="1">
                  <from>
                    <xdr:col>12</xdr:col>
                    <xdr:colOff>19050</xdr:colOff>
                    <xdr:row>33</xdr:row>
                    <xdr:rowOff>285750</xdr:rowOff>
                  </from>
                  <to>
                    <xdr:col>13</xdr:col>
                    <xdr:colOff>609600</xdr:colOff>
                    <xdr:row>35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80d2d33e-49b8-46ba-bfcb-352d94e70c8d}" enabled="1" method="Privileged" siteId="{af67b1ff-71c6-48bd-920c-a3a1cd064b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13</vt:i4>
      </vt:variant>
    </vt:vector>
  </HeadingPairs>
  <TitlesOfParts>
    <vt:vector size="29" baseType="lpstr">
      <vt:lpstr>Anleitung</vt:lpstr>
      <vt:lpstr>Person</vt:lpstr>
      <vt:lpstr>Jan</vt:lpstr>
      <vt:lpstr>Feb</vt:lpstr>
      <vt:lpstr>Mär</vt:lpstr>
      <vt:lpstr>Apr</vt:lpstr>
      <vt:lpstr>Mai</vt:lpstr>
      <vt:lpstr>Jun</vt:lpstr>
      <vt:lpstr>Jul</vt:lpstr>
      <vt:lpstr>Aug</vt:lpstr>
      <vt:lpstr>Sep</vt:lpstr>
      <vt:lpstr>Okt</vt:lpstr>
      <vt:lpstr>Nov</vt:lpstr>
      <vt:lpstr>Dez</vt:lpstr>
      <vt:lpstr>Kalender</vt:lpstr>
      <vt:lpstr>Varianten_Kombi</vt:lpstr>
      <vt:lpstr>Apr!Druckbereich</vt:lpstr>
      <vt:lpstr>Aug!Druckbereich</vt:lpstr>
      <vt:lpstr>Dez!Druckbereich</vt:lpstr>
      <vt:lpstr>Feb!Druckbereich</vt:lpstr>
      <vt:lpstr>Jan!Druckbereich</vt:lpstr>
      <vt:lpstr>Jul!Druckbereich</vt:lpstr>
      <vt:lpstr>Jun!Druckbereich</vt:lpstr>
      <vt:lpstr>Mai!Druckbereich</vt:lpstr>
      <vt:lpstr>Mär!Druckbereich</vt:lpstr>
      <vt:lpstr>Nov!Druckbereich</vt:lpstr>
      <vt:lpstr>Okt!Druckbereich</vt:lpstr>
      <vt:lpstr>Person!Druckbereich</vt:lpstr>
      <vt:lpstr>Sep!Druckbereich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Jahresarbeitszeitkonto</dc:subject>
  <dc:creator>Gutschlag, Marcel</dc:creator>
  <dc:description>Hilfe zum Führen des Jahresarbeitszeitkontos. Für gesetzliche Feiertage, Urlaubstage usw. wird die durchschnittliche regelmäßige Arbeitszeit gem. Rundschreiben des LKA eingetragen.</dc:description>
  <cp:lastModifiedBy>Vollmar, Sandra</cp:lastModifiedBy>
  <cp:lastPrinted>2019-01-14T14:41:16Z</cp:lastPrinted>
  <dcterms:created xsi:type="dcterms:W3CDTF">1997-11-25T15:10:48Z</dcterms:created>
  <dcterms:modified xsi:type="dcterms:W3CDTF">2026-01-12T10:23:27Z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d2d33e-49b8-46ba-bfcb-352d94e70c8d_Enabled">
    <vt:lpwstr>true</vt:lpwstr>
  </property>
  <property fmtid="{D5CDD505-2E9C-101B-9397-08002B2CF9AE}" pid="3" name="MSIP_Label_80d2d33e-49b8-46ba-bfcb-352d94e70c8d_SetDate">
    <vt:lpwstr>2023-10-05T09:29:35Z</vt:lpwstr>
  </property>
  <property fmtid="{D5CDD505-2E9C-101B-9397-08002B2CF9AE}" pid="4" name="MSIP_Label_80d2d33e-49b8-46ba-bfcb-352d94e70c8d_Method">
    <vt:lpwstr>Privileged</vt:lpwstr>
  </property>
  <property fmtid="{D5CDD505-2E9C-101B-9397-08002B2CF9AE}" pid="5" name="MSIP_Label_80d2d33e-49b8-46ba-bfcb-352d94e70c8d_Name">
    <vt:lpwstr>V0</vt:lpwstr>
  </property>
  <property fmtid="{D5CDD505-2E9C-101B-9397-08002B2CF9AE}" pid="6" name="MSIP_Label_80d2d33e-49b8-46ba-bfcb-352d94e70c8d_SiteId">
    <vt:lpwstr>af67b1ff-71c6-48bd-920c-a3a1cd064b41</vt:lpwstr>
  </property>
  <property fmtid="{D5CDD505-2E9C-101B-9397-08002B2CF9AE}" pid="7" name="MSIP_Label_80d2d33e-49b8-46ba-bfcb-352d94e70c8d_ActionId">
    <vt:lpwstr>44f1b111-62e6-4467-8da6-f48dabd8c394</vt:lpwstr>
  </property>
  <property fmtid="{D5CDD505-2E9C-101B-9397-08002B2CF9AE}" pid="8" name="MSIP_Label_80d2d33e-49b8-46ba-bfcb-352d94e70c8d_ContentBits">
    <vt:lpwstr>0</vt:lpwstr>
  </property>
</Properties>
</file>